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372" windowWidth="14760" windowHeight="9432"/>
  </bookViews>
  <sheets>
    <sheet name="Финансирование" sheetId="1" r:id="rId1"/>
    <sheet name="Показатели, критерии" sheetId="2" r:id="rId2"/>
    <sheet name="План реализации (2)" sheetId="10" r:id="rId3"/>
  </sheets>
  <externalReferences>
    <externalReference r:id="rId4"/>
  </externalReferences>
  <definedNames>
    <definedName name="_edn1" localSheetId="2">'План реализации (2)'!#REF!</definedName>
    <definedName name="_edn2" localSheetId="2">'План реализации (2)'!#REF!</definedName>
    <definedName name="_edn3" localSheetId="2">'План реализации (2)'!#REF!</definedName>
    <definedName name="_ednref1" localSheetId="2">'План реализации (2)'!$A$8</definedName>
    <definedName name="_ednref2" localSheetId="2">'План реализации (2)'!$B$8</definedName>
    <definedName name="_ednref3" localSheetId="2">'План реализации (2)'!$C$8</definedName>
    <definedName name="_xlnm.Print_Titles" localSheetId="2">'План реализации (2)'!$8:$11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 (2)'!$A$1:$Q$88</definedName>
    <definedName name="_xlnm.Print_Area" localSheetId="1">'Показатели, критерии'!$A$1:$G$61</definedName>
    <definedName name="_xlnm.Print_Area" localSheetId="0">Финансирование!$A$1:$AF$73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N31" i="1" l="1"/>
  <c r="N48" i="10" l="1"/>
  <c r="T31" i="1"/>
  <c r="O54" i="10"/>
  <c r="V54" i="10"/>
  <c r="U54" i="10"/>
  <c r="P83" i="10" l="1"/>
  <c r="O83" i="10"/>
  <c r="N83" i="10"/>
  <c r="M83" i="10"/>
  <c r="L83" i="10"/>
  <c r="K83" i="10"/>
  <c r="J83" i="10"/>
  <c r="I83" i="10"/>
  <c r="T80" i="10"/>
  <c r="S80" i="10"/>
  <c r="T79" i="10"/>
  <c r="S79" i="10"/>
  <c r="T78" i="10"/>
  <c r="S78" i="10"/>
  <c r="T77" i="10"/>
  <c r="S77" i="10"/>
  <c r="T61" i="10"/>
  <c r="S61" i="10"/>
  <c r="T12" i="10"/>
  <c r="S12" i="10"/>
  <c r="M20" i="2" l="1"/>
  <c r="T39" i="1" l="1"/>
  <c r="V35" i="1"/>
  <c r="V34" i="1"/>
  <c r="V33" i="1"/>
  <c r="V32" i="1"/>
  <c r="V31" i="1"/>
  <c r="T58" i="1"/>
  <c r="E13" i="1"/>
  <c r="D58" i="1"/>
  <c r="AN43" i="1"/>
  <c r="AK43" i="1"/>
  <c r="AJ43" i="1"/>
  <c r="AI43" i="1"/>
  <c r="AL43" i="1" s="1"/>
  <c r="R43" i="1"/>
  <c r="Q43" i="1"/>
  <c r="AG43" i="1" s="1"/>
  <c r="P43" i="1"/>
  <c r="AN40" i="1"/>
  <c r="AK40" i="1"/>
  <c r="AJ40" i="1"/>
  <c r="AI40" i="1"/>
  <c r="AG40" i="1"/>
  <c r="AN41" i="1"/>
  <c r="AK41" i="1"/>
  <c r="AJ41" i="1"/>
  <c r="AI41" i="1"/>
  <c r="R41" i="1"/>
  <c r="Q41" i="1"/>
  <c r="AG41" i="1" s="1"/>
  <c r="P41" i="1"/>
  <c r="V58" i="1" l="1"/>
  <c r="AL40" i="1"/>
  <c r="AL41" i="1"/>
  <c r="I58" i="1" l="1"/>
  <c r="J58" i="1"/>
  <c r="N58" i="1" l="1"/>
  <c r="S44" i="1" l="1"/>
  <c r="S12" i="1" s="1"/>
  <c r="H44" i="1"/>
  <c r="H12" i="1" s="1"/>
  <c r="AK39" i="1" l="1"/>
  <c r="AJ39" i="1"/>
  <c r="AI39" i="1"/>
  <c r="R39" i="1"/>
  <c r="Q39" i="1"/>
  <c r="O39" i="1"/>
  <c r="N39" i="1"/>
  <c r="AN35" i="1"/>
  <c r="Q35" i="1"/>
  <c r="AG35" i="1" s="1"/>
  <c r="P35" i="1"/>
  <c r="O35" i="1"/>
  <c r="AN34" i="1"/>
  <c r="Q34" i="1"/>
  <c r="AG34" i="1" s="1"/>
  <c r="P34" i="1"/>
  <c r="O34" i="1"/>
  <c r="AN33" i="1"/>
  <c r="AK33" i="1"/>
  <c r="AJ33" i="1"/>
  <c r="AI33" i="1"/>
  <c r="R33" i="1"/>
  <c r="Q33" i="1"/>
  <c r="AG33" i="1" s="1"/>
  <c r="P33" i="1"/>
  <c r="O33" i="1"/>
  <c r="AN32" i="1"/>
  <c r="R32" i="1"/>
  <c r="Q32" i="1"/>
  <c r="AG32" i="1" s="1"/>
  <c r="P32" i="1"/>
  <c r="O32" i="1"/>
  <c r="AI32" i="1" s="1"/>
  <c r="AI31" i="1" s="1"/>
  <c r="AN31" i="1"/>
  <c r="R31" i="1"/>
  <c r="Q31" i="1"/>
  <c r="AG31" i="1" s="1"/>
  <c r="P31" i="1"/>
  <c r="AN30" i="1"/>
  <c r="AK30" i="1"/>
  <c r="AJ30" i="1"/>
  <c r="AI30" i="1"/>
  <c r="R30" i="1"/>
  <c r="Q30" i="1"/>
  <c r="AG30" i="1" s="1"/>
  <c r="AN29" i="1"/>
  <c r="AK29" i="1"/>
  <c r="AJ29" i="1"/>
  <c r="AI29" i="1"/>
  <c r="R29" i="1"/>
  <c r="Q29" i="1"/>
  <c r="AG29" i="1" s="1"/>
  <c r="AN28" i="1"/>
  <c r="AK28" i="1"/>
  <c r="AJ28" i="1"/>
  <c r="AI28" i="1"/>
  <c r="R28" i="1"/>
  <c r="Q28" i="1"/>
  <c r="AG28" i="1" s="1"/>
  <c r="AN27" i="1"/>
  <c r="AK27" i="1"/>
  <c r="AJ27" i="1"/>
  <c r="AI27" i="1"/>
  <c r="R27" i="1"/>
  <c r="Q27" i="1"/>
  <c r="AG27" i="1" s="1"/>
  <c r="AN26" i="1"/>
  <c r="AK26" i="1"/>
  <c r="AJ26" i="1"/>
  <c r="AI26" i="1"/>
  <c r="R26" i="1"/>
  <c r="Q26" i="1"/>
  <c r="AG26" i="1" s="1"/>
  <c r="AN25" i="1"/>
  <c r="AK25" i="1"/>
  <c r="AJ25" i="1"/>
  <c r="AI25" i="1"/>
  <c r="R25" i="1"/>
  <c r="Q25" i="1"/>
  <c r="AG25" i="1" s="1"/>
  <c r="AN42" i="1"/>
  <c r="AK42" i="1"/>
  <c r="AJ42" i="1"/>
  <c r="AI42" i="1"/>
  <c r="R42" i="1"/>
  <c r="Q42" i="1"/>
  <c r="AG42" i="1" s="1"/>
  <c r="P42" i="1"/>
  <c r="AN23" i="1"/>
  <c r="AK23" i="1"/>
  <c r="AJ23" i="1"/>
  <c r="AI23" i="1"/>
  <c r="R23" i="1"/>
  <c r="Q23" i="1"/>
  <c r="AG23" i="1" s="1"/>
  <c r="AN22" i="1"/>
  <c r="AK22" i="1"/>
  <c r="AJ22" i="1"/>
  <c r="AI22" i="1"/>
  <c r="R22" i="1"/>
  <c r="Q22" i="1"/>
  <c r="AG22" i="1" s="1"/>
  <c r="AN21" i="1"/>
  <c r="AK21" i="1"/>
  <c r="AJ21" i="1"/>
  <c r="AI21" i="1"/>
  <c r="R21" i="1"/>
  <c r="Q21" i="1"/>
  <c r="AG21" i="1" s="1"/>
  <c r="AN20" i="1"/>
  <c r="AK20" i="1"/>
  <c r="AJ20" i="1"/>
  <c r="AI20" i="1"/>
  <c r="R20" i="1"/>
  <c r="Q20" i="1"/>
  <c r="AG20" i="1" s="1"/>
  <c r="AN19" i="1"/>
  <c r="AK19" i="1"/>
  <c r="AJ19" i="1"/>
  <c r="AI19" i="1"/>
  <c r="R19" i="1"/>
  <c r="Q19" i="1"/>
  <c r="AG19" i="1" s="1"/>
  <c r="AN18" i="1"/>
  <c r="AK18" i="1"/>
  <c r="AJ18" i="1"/>
  <c r="AI18" i="1"/>
  <c r="R18" i="1"/>
  <c r="Q18" i="1"/>
  <c r="AG18" i="1" s="1"/>
  <c r="AN14" i="1"/>
  <c r="AK14" i="1"/>
  <c r="AJ14" i="1"/>
  <c r="AI14" i="1"/>
  <c r="R14" i="1"/>
  <c r="Q14" i="1"/>
  <c r="AG14" i="1" s="1"/>
  <c r="V13" i="1"/>
  <c r="T13" i="1"/>
  <c r="T12" i="1" s="1"/>
  <c r="N13" i="1"/>
  <c r="N12" i="1" s="1"/>
  <c r="L13" i="1"/>
  <c r="I13" i="1"/>
  <c r="I12" i="1" s="1"/>
  <c r="F13" i="1"/>
  <c r="D13" i="1"/>
  <c r="D12" i="1" s="1"/>
  <c r="AG61" i="1"/>
  <c r="AG62" i="1"/>
  <c r="P62" i="1"/>
  <c r="AG60" i="1"/>
  <c r="AG59" i="1"/>
  <c r="K58" i="1"/>
  <c r="E58" i="1"/>
  <c r="X12" i="1"/>
  <c r="L12" i="1"/>
  <c r="J12" i="1"/>
  <c r="AN39" i="1" l="1"/>
  <c r="K13" i="1"/>
  <c r="K12" i="1" s="1"/>
  <c r="E12" i="1"/>
  <c r="AL26" i="1"/>
  <c r="P13" i="1"/>
  <c r="R13" i="1"/>
  <c r="R12" i="1" s="1"/>
  <c r="AL28" i="1"/>
  <c r="AL14" i="1"/>
  <c r="AL19" i="1"/>
  <c r="AL21" i="1"/>
  <c r="AL30" i="1"/>
  <c r="AL23" i="1"/>
  <c r="V12" i="1"/>
  <c r="O13" i="1"/>
  <c r="O12" i="1" s="1"/>
  <c r="P58" i="1"/>
  <c r="Q13" i="1"/>
  <c r="Q12" i="1" s="1"/>
  <c r="AL18" i="1"/>
  <c r="AL20" i="1"/>
  <c r="AL22" i="1"/>
  <c r="AL42" i="1"/>
  <c r="AL25" i="1"/>
  <c r="AL27" i="1"/>
  <c r="AL29" i="1"/>
  <c r="AL33" i="1"/>
  <c r="AL39" i="1"/>
  <c r="AG58" i="1"/>
  <c r="AG39" i="1"/>
  <c r="AG13" i="1" s="1"/>
  <c r="P12" i="1" l="1"/>
  <c r="AG12" i="1"/>
</calcChain>
</file>

<file path=xl/sharedStrings.xml><?xml version="1.0" encoding="utf-8"?>
<sst xmlns="http://schemas.openxmlformats.org/spreadsheetml/2006/main" count="1411" uniqueCount="426">
  <si>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</si>
  <si>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</si>
  <si>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</si>
  <si>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</si>
  <si>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</si>
  <si>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</si>
  <si>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</si>
  <si>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</si>
  <si>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</si>
  <si>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</si>
  <si>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</si>
  <si>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</si>
  <si>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</si>
  <si>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</si>
  <si>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</si>
  <si>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 xml:space="preserve">           (И.О. Фамилия)      </t>
  </si>
  <si>
    <t>Непосредственный результат реализации мероприятия</t>
  </si>
  <si>
    <t>план</t>
  </si>
  <si>
    <t>факт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</si>
  <si>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</si>
  <si>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</si>
  <si>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</si>
  <si>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</si>
  <si>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</si>
  <si>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</si>
  <si>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</si>
  <si>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</si>
  <si>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</si>
  <si>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Статус</t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</si>
  <si>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</si>
  <si>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</si>
  <si>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</si>
  <si>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</si>
  <si>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</si>
  <si>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</si>
  <si>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Итого по государственной программе</t>
  </si>
  <si>
    <t>о выполнении плана реализации государственной программы Краснодарского края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</si>
  <si>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</si>
  <si>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</si>
  <si>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</si>
  <si>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</si>
  <si>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</si>
  <si>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</si>
  <si>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</si>
  <si>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</si>
  <si>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</si>
  <si>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</si>
  <si>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</si>
  <si>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</si>
  <si>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</si>
  <si>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</si>
  <si>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</si>
  <si>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</si>
  <si>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</si>
  <si>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</si>
  <si>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</si>
  <si>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</si>
  <si>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</si>
  <si>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</si>
  <si>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</si>
  <si>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</si>
  <si>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</si>
  <si>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</si>
  <si>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</si>
  <si>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</si>
  <si>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</si>
  <si>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</si>
  <si>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</si>
  <si>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</si>
  <si>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</si>
  <si>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</si>
  <si>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</si>
  <si>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</si>
  <si>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</si>
  <si>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</si>
  <si>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</si>
  <si>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</si>
  <si>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</si>
  <si>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</si>
  <si>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</si>
  <si>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</si>
  <si>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</si>
  <si>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</si>
  <si>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</si>
  <si>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</si>
  <si>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</si>
  <si>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</si>
  <si>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</si>
  <si>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</si>
  <si>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</si>
  <si>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</si>
  <si>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</si>
  <si>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</si>
  <si>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</si>
  <si>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</si>
  <si>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</si>
  <si>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</si>
  <si>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</si>
  <si>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</si>
  <si>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</si>
  <si>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</si>
  <si>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</si>
  <si>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</si>
  <si>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</si>
  <si>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</si>
  <si>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</si>
  <si>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</si>
  <si>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</si>
  <si>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</si>
  <si>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Организация и проведение краевых конкурсов на лучшую организацию работ по охране труда среди организаций Краснодарского края, а также участие во всероссийском конкурсе "Успех и безопасность"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</si>
  <si>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</si>
  <si>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</si>
  <si>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</si>
  <si>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</si>
  <si>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</si>
  <si>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</si>
  <si>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</si>
  <si>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</si>
  <si>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</si>
  <si>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</si>
  <si>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</si>
  <si>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</si>
  <si>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</si>
  <si>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</si>
  <si>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</si>
  <si>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</si>
  <si>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</si>
  <si>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</si>
  <si>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</si>
  <si>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</si>
  <si>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</si>
  <si>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</si>
  <si>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</si>
  <si>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</si>
  <si>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</si>
  <si>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</si>
  <si>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</si>
  <si>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</si>
  <si>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</si>
  <si>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</si>
  <si>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</si>
  <si>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</si>
  <si>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2.9</t>
  </si>
  <si>
    <t>Численность незанятых инвалидов, трудоустроенных на оборудованные (оснащенные) для них рабочие места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</si>
  <si>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</si>
  <si>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</si>
  <si>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</si>
  <si>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</si>
  <si>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</si>
  <si>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</si>
  <si>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</si>
  <si>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</si>
  <si>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</si>
  <si>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</si>
  <si>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</si>
  <si>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</si>
  <si>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</si>
  <si>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</si>
  <si>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</si>
  <si>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</si>
  <si>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</si>
  <si>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</si>
  <si>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</si>
  <si>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</si>
  <si>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</si>
  <si>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</si>
  <si>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</si>
  <si>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</si>
  <si>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</si>
  <si>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</si>
  <si>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</si>
  <si>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</si>
  <si>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(за I квартал, I полугодие, 9 месяцев, год)</t>
  </si>
  <si>
    <t>Мероприятие № 1 "Информирование о положении на рынке труда в Краснодарском крае"</t>
  </si>
  <si>
    <t>-</t>
  </si>
  <si>
    <t>Начальник отдела профобучения и профессиональной ориентации в управлении занятости населения М.В. Слепченко</t>
  </si>
  <si>
    <t>х</t>
  </si>
  <si>
    <t>Контрольное событие 1.1 Направление в центры занятости населения информации о положении на рынке труда в Краснодарском крае</t>
  </si>
  <si>
    <t>Мероприятие № 2 "Формирование краевого банка вакансий"</t>
  </si>
  <si>
    <t>Начальник отдела трудоустройства и технологии работы в управлении занятости населения Л.А. Деревянко</t>
  </si>
  <si>
    <t>Мероприятие № 3 "Содействие гражданам в поиске подходящей работы, а работодателям – в подборе необходимых работников"</t>
  </si>
  <si>
    <t>Мероприятие № 4 "Организация выездов мобильных центров занятости населения в городские и сельские поселения для приема граждан и работодателей"</t>
  </si>
  <si>
    <t>Контрольное событие 4.1 Формирование графика выезда Мобильных центров занятости в мцниципальных образованиях для оказания государственных услуг в сфере содействия занятости населения</t>
  </si>
  <si>
    <t>Мероприятие № 5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</si>
  <si>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№ 6 "Организация ярмарок вакансий и учебных рабочих мест"</t>
  </si>
  <si>
    <t>Контрольное событие 6.1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</si>
  <si>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6.2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</si>
  <si>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6.3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</si>
  <si>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Мероприятие № 7 "Организация проведения оплачиваемых общественных работ"</t>
  </si>
  <si>
    <t>Начальник отдела специальных программ и трудоустройства инвалидов в управлении занятости населения
Л.Д. Михайловская</t>
  </si>
  <si>
    <t>Контрольное событие № 7.2 Проведение семинаров со 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</si>
  <si>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Мероприятие № 8 "Организация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безра-ботных граждан в возрасте от 18 до 20 лет, имеющих среднее профессиональное образование и ищущих работу впервые"</t>
  </si>
  <si>
    <t>Контрольное событие № 8.2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</si>
  <si>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1.1.9</t>
  </si>
  <si>
    <t>Мероприятие № 9 "Содействие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регистрации"</t>
  </si>
  <si>
    <t>Контрольное событие 
9.1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</si>
  <si>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Мероприятие № 11 "Уведомительная регистрация коллективных договоров и соглашений в сфере труда, заключаемых в Краснодарском крае"</t>
  </si>
  <si>
    <t>Начальник отдела трудовых отношений и социальных гарантий в управлении труда Н.Д.Федаш</t>
  </si>
  <si>
    <t>Мероприятие № 12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</si>
  <si>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Мероприятие № 13 "Психологическая поддержка безработных граждан"</t>
  </si>
  <si>
    <t>Мероприятие № 14 "Социальная адаптация безработных граждан на рынке труда"</t>
  </si>
  <si>
    <t>Контрольное событие 14.1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</si>
  <si>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Мероприятие № 15 "Профессиональное обучение и дополнительное профессиональное образование безработных граждан, включая обучение в другой местности"</t>
  </si>
  <si>
    <t>Контрольное событие 15.1 Проведение семинаров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</si>
  <si>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Мероприятие № 16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</si>
  <si>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Контрольное событие 16.1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</si>
  <si>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Мероприятие № 17 "Профессиональное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деятельность"</t>
  </si>
  <si>
    <t>Контрольное событие 17.1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</si>
  <si>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1.3.1</t>
  </si>
  <si>
    <t>Мероприятие № 18 "Осуществление социальных выплат гражданам, признанным в установленном порядке безработными"</t>
  </si>
  <si>
    <t>Руководители государственных казенных учреждений Краснодарского края центров занятости населения в муниципальных образованиях</t>
  </si>
  <si>
    <t>Мероприятие № 19 "Выдача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Федерации"</t>
  </si>
  <si>
    <t>Начальник отдела трудовой миграции в управлении занятости населения А.Б.Геращенко</t>
  </si>
  <si>
    <t>Мероприятие № 20 "Прогноз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период"</t>
  </si>
  <si>
    <t>Начальник отдела анализа, прогноза и мониторинга трудовых ресурсов в управлении занятости населения Л.И.Чурсина</t>
  </si>
  <si>
    <t>Мероприятие № 21 "Разработка прогноза баланса трудовых ресурсов Краснодарского края на среднесрочный период"</t>
  </si>
  <si>
    <t>Мероприятие № 22 "Финансовое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образованиях"</t>
  </si>
  <si>
    <t>Мероприятие № 1 "Осуществление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труда"</t>
  </si>
  <si>
    <t>Мероприятие № 2 "Осуществление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работников"</t>
  </si>
  <si>
    <t>Мероприятие № 3 "Совершенствование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края"</t>
  </si>
  <si>
    <t xml:space="preserve">Мероприятие № 4 "Информационно-
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 - ФСС РФ)"
</t>
  </si>
  <si>
    <t>Мероприятие № 5 "Реализация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заболеваний"</t>
  </si>
  <si>
    <t>Мероприятие № 6 "Организационно-техническое обеспечение работы краевой межведомственной комиссии по охране труда (далее - МВК)"</t>
  </si>
  <si>
    <t>Контрольное событие 6.1 Проведение заседания краевой межведомственной комиссии по охране труда</t>
  </si>
  <si>
    <t>Мероприятие № 8 "Координация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производстве"</t>
  </si>
  <si>
    <t>Мероприятие № 9 "Развитие системы отраслевых учебно-методических центров охраны труда в Краснодарском крае"</t>
  </si>
  <si>
    <t>Мероприятие № 10 "Актуализация нормативной правовой базы по обеспечению охраны труда в организациях Краснодарского 
края"</t>
  </si>
  <si>
    <t>1.5.1</t>
  </si>
  <si>
    <t>Мероприятие № 11 "Подготовка и издание информационно-аналитического бюллетеня "Охрана труда в Краснодарском крае"</t>
  </si>
  <si>
    <t>Контрольное событие 11.1 Издание информационно-аналитического бюллетеня "Охрана труда в Краснодарском крае"</t>
  </si>
  <si>
    <t>Мероприятие № 12 "Организация и проведение конференций, семинаров, совещаний по вопросам улучшения условий и охраны труда"</t>
  </si>
  <si>
    <t>Мероприятие № 13 "Организация и проведение краевых конкурсов на лучшую организацию работ по охране труда  среди организаций Краснодарского края, а также участие во всероссийском конкурсе "Успех и безопасность"</t>
  </si>
  <si>
    <t xml:space="preserve">      (И.О. Фамилия)                                                                                </t>
  </si>
  <si>
    <t>А.В. Скоробогатько</t>
  </si>
  <si>
    <t>252-34-97</t>
  </si>
  <si>
    <t>..</t>
  </si>
  <si>
    <t>Контрольное событие  3.1
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</si>
  <si>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Контрольное событие 6.4 Организация и проведение ярмарок вакансий на территории 44 муниципальных образований в рамках краевой акции "Планета ресурсов"</t>
  </si>
  <si>
    <t>Контрольное событие 6.5 Организация и проведение ярмарок вакансий на территории 44 муниципальных образований для несовершеннолетних в рамках краевой акции "Ты нужен Кубани"</t>
  </si>
  <si>
    <t>Контрольное событие № 7.1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</t>
  </si>
  <si>
    <t>Контрольное событие № 8.1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</t>
  </si>
  <si>
    <t>Контрольное событие 13.1 
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</si>
  <si>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 xml:space="preserve">Контрольное событие 20.1 Проведение мониторинга дополнительной потребности организаций в квалифицированных кадрах 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</si>
  <si>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</si>
  <si>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</si>
  <si>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</si>
  <si>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</si>
  <si>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</si>
  <si>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</si>
  <si>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</si>
  <si>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</si>
  <si>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</si>
  <si>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</si>
  <si>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выполнено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</si>
  <si>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</si>
  <si>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</si>
  <si>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</si>
  <si>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</si>
  <si>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</si>
  <si>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</si>
  <si>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</si>
  <si>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</si>
  <si>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</si>
  <si>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</si>
  <si>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</si>
  <si>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сформированы итоги прогноза дополнительной потребности в квалифицированных кадрах  до 2022 года, согласованы с  органами исполнительной власти, курирующими отрасли экономики, и направлены в министерство образования, науки и молодежной политики Краснодарского края</t>
  </si>
  <si>
    <t>ежегодная разработка прогноза баланса трудовых ресурсов Краснодарского края на очередной год и плановый период</t>
  </si>
  <si>
    <t>прогноз баланса трудовых ресурсов Краснодарского края будет разработан в IV квартале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</si>
  <si>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</si>
  <si>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\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</si>
  <si>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</si>
  <si>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</si>
  <si>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</si>
  <si>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использование работодателями части страховых взносов в ФСС РФ, используемых на предупредительные меры по охране труда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</si>
  <si>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</si>
  <si>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</si>
  <si>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</si>
  <si>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</si>
  <si>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</si>
  <si>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</si>
  <si>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</si>
  <si>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</si>
  <si>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</si>
  <si>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</si>
  <si>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 xml:space="preserve"> до 42000 работников</t>
  </si>
  <si>
    <t>организация не менее одного краевого конкурса, участие во Всероссийском конкурсе на лучшую организацию работ в области условий и охраны труда "Успех и безопасность"</t>
  </si>
  <si>
    <t>проведе-ние 2 презента-ций, 5 тыс. буклетов (листо-вок), раз-мещение информации в СМИ -2 публи-кации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</si>
  <si>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</si>
  <si>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численность участников Государственной программы и членов их семей, направленных на получение дополнительного профессиональ-ного образования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</si>
  <si>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</si>
  <si>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численность трудоустроенныхучастников Государственной программы и членов их семей </t>
  </si>
  <si>
    <t xml:space="preserve">проведение  презентаций,  выпуск буклетов (листовок), размещение информации в СМИ </t>
  </si>
  <si>
    <t xml:space="preserve">(И.О. Фамилия)      </t>
  </si>
  <si>
    <t>20.03.2017
29.06.2017</t>
  </si>
  <si>
    <t>показатель рассчитывается по итогам года</t>
  </si>
  <si>
    <t>Номер основного мероприятия, контрольного события, мероприятия</t>
  </si>
  <si>
    <t>Наименование подпрограммы, отдельного мероприятия, ведомственной целевой программы, контрольного события</t>
  </si>
  <si>
    <t>Ответственный за реализацию мероприятия, выполнение контрольного события</t>
  </si>
  <si>
    <t>Исполняющий обязанности начальника отдела специальной оценки условий труда О.И. Степанов</t>
  </si>
  <si>
    <t>Причины неосвоения средств по мероприятию</t>
  </si>
  <si>
    <t>Номер  мероп-риятия</t>
  </si>
  <si>
    <t>Освоено в отчетном периоде, тыс. рублей</t>
  </si>
  <si>
    <t>Отметка о выполнении мероприятия</t>
  </si>
  <si>
    <t>Причины невыполнения (несвоевременного выполнения) мероприятия</t>
  </si>
  <si>
    <t>выполнение оценивается по итогам года</t>
  </si>
  <si>
    <t>Причины недостижения фактического значения показателя в отчетном периоде</t>
  </si>
  <si>
    <t>Начальник управления занятости населения</t>
  </si>
  <si>
    <t>Н.Н.Зародов</t>
  </si>
  <si>
    <t>В.В. Очкасс</t>
  </si>
  <si>
    <t>259-67-28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</si>
  <si>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занятости*</t>
  </si>
  <si>
    <t xml:space="preserve">Контрольное событие
12.1 Профориентационная акция «Выбери будущее сегодня» для  подростков, состоящих на профилактическом учете в комиссиях по делам несовершенно-летних и защите их прав </t>
  </si>
  <si>
    <t>Начальник отдела профобучения и профессиональной ориентации в управлении заня-тости населения  М.В. Слепченко</t>
  </si>
  <si>
    <t>Контрольное событие 19.1 Формирование предложений Красно-дарского края о потреб-ности в привлечении иностранной рабочей силы и объеме квоты на очередной год</t>
  </si>
  <si>
    <t>Мероприятие № 23 «Проведение опроса (анкетирования) инва-лидов для определения потребности в трудо-устройстве, профессио-нальном обучении и от-крытии собственного дела»</t>
  </si>
  <si>
    <t>Мероприятие № 24 «Формирование краевого банка вакансий для инвалидов, в том числе на квотируемые рабочие места»</t>
  </si>
  <si>
    <t xml:space="preserve">Начальник отдела специальных про-грамм и трудо-устройства инва-лидов в управлении занятости населения
Л.Д. Михайловская
</t>
  </si>
  <si>
    <t>Мероприятие № 25 «Предоставление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возраста»</t>
  </si>
  <si>
    <t xml:space="preserve">Контрольное событие 25.1 Подготовка методических рекомендаций по содействию
занятости инвалидов
</t>
  </si>
  <si>
    <t>1.5.4</t>
  </si>
  <si>
    <t>Мероприятие № 26 «Предоставление субсидий работодателям (юридическим лицам (за исключением государ-ственных (муниципальных) учреждений) и индивидуальным предпринимателям) в целях воз-мещения затрат на оборудование (оснащение) рабочих мест для трудоустройства незанятых инвалидов»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</si>
  <si>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</si>
  <si>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</si>
  <si>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</si>
  <si>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</si>
  <si>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</si>
  <si>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</si>
  <si>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>трудоустройство инвалидов на оборудованные (оснащенные) рабочие места</t>
  </si>
  <si>
    <t xml:space="preserve">Предоставление субсидий работодателям (юридическим лицам (за исключением государственных (муниципальных учреждений) и индивидуальным предпринимателям) в целях возмещения затрат на оборудование (оснащение) рабочих мест для трудоустройства незанятых инвалидов </t>
  </si>
  <si>
    <t>увеличение количества рабочих мест в организациях края, на которых проведена специальная оценка условий труда, на 0,5%</t>
  </si>
  <si>
    <t>на 0,5%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</si>
  <si>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</si>
  <si>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</si>
  <si>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</si>
  <si>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</si>
  <si>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</si>
  <si>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</si>
  <si>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</si>
  <si>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</si>
  <si>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1,9/70,9</t>
  </si>
  <si>
    <t>увеличение количества рабочих мест в организациях края, на которых проведена специальная оценка условий труда в сравнении с аналогичным периодом прошлого года на 11,7%</t>
  </si>
  <si>
    <t>пол</t>
  </si>
  <si>
    <t xml:space="preserve">опрос инвалидов будет проведен в IV квартале </t>
  </si>
  <si>
    <t xml:space="preserve">проведена 1 презентация, 5 тыс. буклетов (листовок), размещена 1 публикация в СМИ </t>
  </si>
  <si>
    <t>за 9 месяцев 2017 года</t>
  </si>
  <si>
    <t>23.03.2017
22.06.2017      21.09.2017</t>
  </si>
  <si>
    <t>31.03.2017
19.05.2017            15.09.2017</t>
  </si>
  <si>
    <t>39,2 тыс. человек</t>
  </si>
  <si>
    <t>4,0 тыс. человек</t>
  </si>
  <si>
    <t>160 человек</t>
  </si>
  <si>
    <t>272 человека</t>
  </si>
  <si>
    <t>выдано 131 заключение о целесособразности привлечения 1928 иностранных работнкиов и 6 заключения о нецелесо-образности привленчения 610 иностранных работников</t>
  </si>
  <si>
    <r>
      <t>5,6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</si>
  <si>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rPr>
        <vertAlign val="superscript"/>
        <sz val="14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В среднем за июнь - август 2017 года по данным Управления федеральной службы государственной статистики по Краснодарскому краю и Республике Адыгея</t>
    </r>
  </si>
  <si>
    <t>Начальник отдела управления охраной труда в управлении труда А.М. Мацокин</t>
  </si>
  <si>
    <r>
      <rPr>
        <sz val="12"/>
        <color theme="1"/>
        <rFont val="Times New Roman"/>
        <family val="1"/>
        <charset val="204"/>
      </rPr>
      <t>х</t>
    </r>
    <r>
      <rPr>
        <b/>
        <vertAlign val="superscript"/>
        <sz val="14"/>
        <color theme="1"/>
        <rFont val="Times New Roman"/>
        <family val="1"/>
        <charset val="204"/>
      </rPr>
      <t xml:space="preserve">2) </t>
    </r>
  </si>
  <si>
    <r>
      <rPr>
        <vertAlign val="superscript"/>
        <sz val="14"/>
        <color theme="1"/>
        <rFont val="Times New Roman"/>
        <family val="1"/>
        <charset val="204"/>
      </rPr>
      <t>2)</t>
    </r>
    <r>
      <rPr>
        <sz val="12"/>
        <color theme="1"/>
        <rFont val="Times New Roman"/>
        <family val="1"/>
        <charset val="204"/>
      </rPr>
      <t xml:space="preserve"> Достижение целевых показателей оценивается по итогам 2017 года</t>
    </r>
  </si>
  <si>
    <r>
      <t>х</t>
    </r>
    <r>
      <rPr>
        <b/>
        <vertAlign val="superscript"/>
        <sz val="14"/>
        <color theme="1"/>
        <rFont val="Times New Roman"/>
        <family val="1"/>
        <charset val="204"/>
      </rPr>
      <t xml:space="preserve">2) </t>
    </r>
  </si>
  <si>
    <t>2.10</t>
  </si>
  <si>
    <t>Доля граждан, получивших государственную услугу по информированию о положении на рынке труда в течение года, от численности экономически активного населения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</si>
  <si>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</si>
  <si>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</si>
  <si>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</si>
  <si>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</si>
  <si>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</si>
  <si>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</si>
  <si>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</si>
  <si>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</si>
  <si>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безработных граждан, пристуривших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</si>
  <si>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</si>
  <si>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</si>
  <si>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</si>
  <si>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безработных граждан, получиших государственную услугу по содействию самозанятости безработных граджан,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</si>
  <si>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</si>
  <si>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</si>
  <si>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5.1</t>
  </si>
  <si>
    <t>5.2</t>
  </si>
  <si>
    <t>1</t>
  </si>
  <si>
    <t>2</t>
  </si>
  <si>
    <t>3</t>
  </si>
  <si>
    <t>4</t>
  </si>
  <si>
    <t>5</t>
  </si>
  <si>
    <t>6</t>
  </si>
  <si>
    <t>7</t>
  </si>
  <si>
    <t>8</t>
  </si>
  <si>
    <r>
      <t>8</t>
    </r>
    <r>
      <rPr>
        <b/>
        <vertAlign val="superscript"/>
        <sz val="14"/>
        <color theme="1"/>
        <rFont val="Times New Roman"/>
        <family val="1"/>
        <charset val="204"/>
      </rPr>
      <t>3)</t>
    </r>
  </si>
  <si>
    <r>
      <t>742,9</t>
    </r>
    <r>
      <rPr>
        <b/>
        <vertAlign val="superscript"/>
        <sz val="14"/>
        <color theme="1"/>
        <rFont val="Times New Roman"/>
        <family val="1"/>
        <charset val="204"/>
      </rPr>
      <t>3)</t>
    </r>
  </si>
  <si>
    <r>
      <t>101713</t>
    </r>
    <r>
      <rPr>
        <b/>
        <vertAlign val="superscript"/>
        <sz val="14"/>
        <color theme="1"/>
        <rFont val="Times New Roman"/>
        <family val="1"/>
        <charset val="204"/>
      </rPr>
      <t>3)</t>
    </r>
  </si>
  <si>
    <r>
      <t>186476</t>
    </r>
    <r>
      <rPr>
        <b/>
        <vertAlign val="superscript"/>
        <sz val="14"/>
        <color theme="1"/>
        <rFont val="Times New Roman"/>
        <family val="1"/>
        <charset val="204"/>
      </rPr>
      <t>3)</t>
    </r>
  </si>
  <si>
    <r>
      <t>12,3</t>
    </r>
    <r>
      <rPr>
        <b/>
        <vertAlign val="superscript"/>
        <sz val="14"/>
        <color theme="1"/>
        <rFont val="Times New Roman"/>
        <family val="1"/>
        <charset val="204"/>
      </rPr>
      <t>3)</t>
    </r>
  </si>
  <si>
    <r>
      <t>61,6</t>
    </r>
    <r>
      <rPr>
        <b/>
        <vertAlign val="superscript"/>
        <sz val="14"/>
        <color theme="1"/>
        <rFont val="Times New Roman"/>
        <family val="1"/>
        <charset val="204"/>
      </rPr>
      <t>3)</t>
    </r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</si>
  <si>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</si>
  <si>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Н.Н. Зародов</t>
  </si>
  <si>
    <t>326 человек\</t>
  </si>
  <si>
    <t xml:space="preserve">Контрольное событие 25.2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
занятости инвалидов
</t>
  </si>
  <si>
    <t>Мероприятие № 7 "Обобщение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</si>
  <si>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</si>
  <si>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Начальник отдела трудовой миграции в управлении занятости населения                    А.Б. Геращенко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</si>
  <si>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</si>
  <si>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</si>
  <si>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</si>
  <si>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Начальник отдела трудовой миграции в управлении занятости населения А.Б. Геращенко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</si>
  <si>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</si>
  <si>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Начальник отдела профобучения и профессиональной ориентации в управлении занятости населения                           М.В. Слепченко</t>
  </si>
  <si>
    <t>1.1.4.2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</si>
  <si>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</si>
  <si>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Начальник отдела трудоустройства и технологии работы в управлении занятости населения                    Л.А. Деревянко</t>
  </si>
  <si>
    <r>
      <t>0,76</t>
    </r>
    <r>
      <rPr>
        <b/>
        <vertAlign val="superscript"/>
        <sz val="14"/>
        <color theme="1"/>
        <rFont val="Times New Roman"/>
        <family val="1"/>
        <charset val="204"/>
      </rPr>
      <t>4)</t>
    </r>
  </si>
  <si>
    <r>
      <t>55</t>
    </r>
    <r>
      <rPr>
        <b/>
        <vertAlign val="superscript"/>
        <sz val="14"/>
        <color theme="1"/>
        <rFont val="Times New Roman"/>
        <family val="1"/>
        <charset val="204"/>
      </rPr>
      <t>5)</t>
    </r>
  </si>
  <si>
    <r>
      <rPr>
        <vertAlign val="superscript"/>
        <sz val="12"/>
        <color theme="1"/>
        <rFont val="Times New Roman"/>
        <family val="1"/>
        <charset val="204"/>
      </rPr>
      <t>3)</t>
    </r>
    <r>
      <rPr>
        <sz val="12"/>
        <color theme="1"/>
        <rFont val="Times New Roman"/>
        <family val="1"/>
        <charset val="204"/>
      </rPr>
      <t xml:space="preserve"> Данные за I полугодие, показатели расчитываются за полугодие</t>
    </r>
  </si>
  <si>
    <r>
      <rPr>
        <vertAlign val="superscript"/>
        <sz val="12"/>
        <color theme="1"/>
        <rFont val="Times New Roman"/>
        <family val="1"/>
        <charset val="204"/>
      </rPr>
      <t>4)</t>
    </r>
    <r>
      <rPr>
        <sz val="12"/>
        <color theme="1"/>
        <rFont val="Times New Roman"/>
        <family val="1"/>
        <charset val="204"/>
      </rPr>
      <t xml:space="preserve"> Остальные участники подпрограммы не нуждаются во временном размещении </t>
    </r>
  </si>
  <si>
    <r>
      <rPr>
        <vertAlign val="superscript"/>
        <sz val="12"/>
        <color theme="1"/>
        <rFont val="Times New Roman"/>
        <family val="1"/>
        <charset val="204"/>
      </rPr>
      <t>5)</t>
    </r>
    <r>
      <rPr>
        <sz val="12"/>
        <color theme="1"/>
        <rFont val="Times New Roman"/>
        <family val="1"/>
        <charset val="204"/>
      </rPr>
      <t xml:space="preserve"> Остальные участники подпрограммы и члены их семей не нуждаются в трудоустройстве</t>
    </r>
  </si>
  <si>
    <t xml:space="preserve">10.04.2017
10.07.2017            
</t>
  </si>
  <si>
    <t>10.04.2017 07.07.2017</t>
  </si>
  <si>
    <t>31.04.2017</t>
  </si>
  <si>
    <t xml:space="preserve">               30.03.2017
30.06.2017    29.09.2017
</t>
  </si>
  <si>
    <t>29.03.2017
29.06.2017  28.09.2017</t>
  </si>
  <si>
    <t xml:space="preserve">01.04.2017
01.07.2017             </t>
  </si>
  <si>
    <t>25.04.2017   29.06.2017</t>
  </si>
  <si>
    <t xml:space="preserve">31.03.2017
30.06.2017
29.09.2017        </t>
  </si>
  <si>
    <t xml:space="preserve">31.03.2017
30.06.2017
29.09.2017 </t>
  </si>
  <si>
    <r>
      <t>2,4</t>
    </r>
    <r>
      <rPr>
        <b/>
        <vertAlign val="superscript"/>
        <sz val="14"/>
        <color theme="1"/>
        <rFont val="Times New Roman"/>
        <family val="1"/>
        <charset val="204"/>
      </rPr>
      <t>6)</t>
    </r>
  </si>
  <si>
    <r>
      <rPr>
        <vertAlign val="superscript"/>
        <sz val="12"/>
        <color theme="1"/>
        <rFont val="Times New Roman"/>
        <family val="1"/>
        <charset val="204"/>
      </rPr>
      <t>6)</t>
    </r>
    <r>
      <rPr>
        <sz val="12"/>
        <color theme="1"/>
        <rFont val="Times New Roman"/>
        <family val="1"/>
        <charset val="204"/>
      </rPr>
      <t xml:space="preserve"> Остальные участники подпрограммы и члены их семей не нуждаются в получении профессионального образования или старше 25 лет</t>
    </r>
  </si>
  <si>
    <t>В соответстии с постановлением главы администрации губернатора Краснодарского края № 421 от 30.04.2014 года рассмотрение заявок от работодателей о потребности иностранных работников возможно до 31 октября. Работодателями пред-ставлялись заявки в сентябре 2017 года, в связи с эмим предложения в Минтруд России направлены 2 октября</t>
  </si>
  <si>
    <t>Примечание: в графе 14 и графе 20 не учтен возврат ранее перечисленных соцвыплат из федерального бюджета 3,6 тыс. рублей (для соответствия с отчётом министерства финансов Краснодарского края). Возврат средств произвошёл в конце месяца,средства поступили в доход краевого бюджета (сократили кассовые расходы ГП за счёт краевого бюджета на 3,6 тыс. рублей по отчёту министерства финансов Краснодарского края) и уравновесили федеральные расходы уже в следующем отчётном периоде.</t>
  </si>
  <si>
    <t>Краснодарский край вошел в десятку лучших субъектов в области охраны труда по итогам в всероссийского конкурсе "Успех и безопасность" в апреле 2017 года. Краевой конкурс на лучшую организацию по охране труда будет проведен в IV квартале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</si>
</sst>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-* #,##0.00_р_._-;\-* #,##0.00_р_._-;_-* &quot;-&quot;??_р_._-;_-@_-"/>
  </numFmts>
  <fonts count="3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2"/>
      <color indexed="8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4" fillId="0" borderId="0"/>
    <xf numFmtId="0" fontId="15" fillId="0" borderId="0"/>
    <xf numFmtId="0" fontId="14" fillId="0" borderId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4" fillId="0" borderId="0"/>
    <xf numFmtId="0" fontId="27" fillId="0" borderId="0"/>
    <xf numFmtId="0" fontId="28" fillId="0" borderId="0"/>
    <xf numFmtId="0" fontId="14" fillId="0" borderId="0"/>
    <xf numFmtId="0" fontId="14" fillId="0" borderId="0"/>
    <xf numFmtId="9" fontId="15" fillId="0" borderId="0" applyFont="0" applyFill="0" applyBorder="0" applyAlignment="0" applyProtection="0"/>
    <xf numFmtId="0" fontId="29" fillId="0" borderId="0"/>
    <xf numFmtId="38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4" fillId="0" borderId="0"/>
  </cellStyleXfs>
  <cellXfs count="206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justify"/>
    </xf>
    <xf numFmtId="0" fontId="8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vertical="center"/>
    </xf>
    <xf numFmtId="0" fontId="2" fillId="0" borderId="0" xfId="1" applyFont="1" applyFill="1"/>
    <xf numFmtId="164" fontId="2" fillId="0" borderId="0" xfId="1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4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/>
    <xf numFmtId="0" fontId="20" fillId="2" borderId="1" xfId="10" applyFont="1" applyFill="1" applyBorder="1" applyAlignment="1">
      <alignment horizontal="left" wrapText="1"/>
    </xf>
    <xf numFmtId="0" fontId="5" fillId="2" borderId="1" xfId="11" applyFont="1" applyFill="1" applyBorder="1" applyAlignment="1">
      <alignment horizontal="center" vertical="center" wrapText="1"/>
    </xf>
    <xf numFmtId="164" fontId="5" fillId="2" borderId="1" xfId="11" applyNumberFormat="1" applyFont="1" applyFill="1" applyBorder="1" applyAlignment="1">
      <alignment horizontal="center" vertical="center" wrapText="1"/>
    </xf>
    <xf numFmtId="0" fontId="22" fillId="2" borderId="1" xfId="10" applyFont="1" applyFill="1" applyBorder="1" applyAlignment="1">
      <alignment horizontal="left" vertical="top" wrapText="1"/>
    </xf>
    <xf numFmtId="0" fontId="22" fillId="2" borderId="1" xfId="10" applyFont="1" applyFill="1" applyBorder="1" applyAlignment="1">
      <alignment horizontal="left" wrapText="1"/>
    </xf>
    <xf numFmtId="0" fontId="22" fillId="2" borderId="1" xfId="1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164" fontId="13" fillId="2" borderId="1" xfId="2" applyNumberFormat="1" applyFont="1" applyFill="1" applyBorder="1" applyAlignment="1">
      <alignment horizontal="left" vertical="center" wrapText="1"/>
    </xf>
    <xf numFmtId="1" fontId="13" fillId="2" borderId="1" xfId="2" applyNumberFormat="1" applyFont="1" applyFill="1" applyBorder="1" applyAlignment="1">
      <alignment horizontal="left" vertical="center" wrapText="1"/>
    </xf>
    <xf numFmtId="0" fontId="4" fillId="2" borderId="1" xfId="1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vertical="top" wrapText="1"/>
    </xf>
    <xf numFmtId="0" fontId="2" fillId="0" borderId="9" xfId="0" applyFont="1" applyFill="1" applyBorder="1" applyAlignment="1">
      <alignment horizontal="left"/>
    </xf>
    <xf numFmtId="0" fontId="31" fillId="0" borderId="0" xfId="0" applyFont="1" applyFill="1" applyAlignment="1">
      <alignment wrapText="1"/>
    </xf>
    <xf numFmtId="164" fontId="13" fillId="2" borderId="1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17" applyFont="1" applyFill="1" applyBorder="1" applyAlignment="1">
      <alignment horizontal="center" vertical="center" wrapText="1"/>
    </xf>
    <xf numFmtId="49" fontId="2" fillId="0" borderId="0" xfId="0" applyNumberFormat="1" applyFont="1" applyFill="1" applyBorder="1"/>
    <xf numFmtId="0" fontId="2" fillId="2" borderId="1" xfId="0" applyFont="1" applyFill="1" applyBorder="1" applyAlignment="1">
      <alignment horizontal="left" vertical="center" wrapText="1"/>
    </xf>
    <xf numFmtId="164" fontId="13" fillId="2" borderId="1" xfId="1" applyNumberFormat="1" applyFont="1" applyFill="1" applyBorder="1" applyAlignment="1">
      <alignment horizontal="right" vertical="center"/>
    </xf>
    <xf numFmtId="0" fontId="10" fillId="2" borderId="1" xfId="1" applyFont="1" applyFill="1" applyBorder="1" applyAlignment="1">
      <alignment horizontal="center"/>
    </xf>
    <xf numFmtId="164" fontId="17" fillId="2" borderId="1" xfId="1" applyNumberFormat="1" applyFont="1" applyFill="1" applyBorder="1" applyAlignment="1">
      <alignment horizontal="right"/>
    </xf>
    <xf numFmtId="2" fontId="17" fillId="2" borderId="1" xfId="1" applyNumberFormat="1" applyFont="1" applyFill="1" applyBorder="1" applyAlignment="1">
      <alignment horizontal="right"/>
    </xf>
    <xf numFmtId="164" fontId="13" fillId="2" borderId="1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/>
    </xf>
    <xf numFmtId="164" fontId="17" fillId="2" borderId="1" xfId="2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2" xfId="0" applyNumberFormat="1" applyFont="1" applyFill="1" applyBorder="1" applyAlignment="1">
      <alignment horizontal="center" textRotation="90" wrapText="1"/>
    </xf>
    <xf numFmtId="164" fontId="12" fillId="2" borderId="1" xfId="0" applyNumberFormat="1" applyFont="1" applyFill="1" applyBorder="1" applyAlignment="1">
      <alignment horizontal="center" textRotation="90" wrapText="1"/>
    </xf>
    <xf numFmtId="164" fontId="9" fillId="2" borderId="1" xfId="0" applyNumberFormat="1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/>
    </xf>
    <xf numFmtId="0" fontId="10" fillId="2" borderId="1" xfId="1" applyFont="1" applyFill="1" applyBorder="1" applyAlignment="1">
      <alignment horizontal="left" wrapText="1"/>
    </xf>
    <xf numFmtId="49" fontId="2" fillId="2" borderId="1" xfId="1" applyNumberFormat="1" applyFont="1" applyFill="1" applyBorder="1"/>
    <xf numFmtId="0" fontId="3" fillId="2" borderId="1" xfId="1" applyFont="1" applyFill="1" applyBorder="1" applyAlignment="1">
      <alignment wrapText="1"/>
    </xf>
    <xf numFmtId="0" fontId="13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horizontal="left"/>
    </xf>
    <xf numFmtId="1" fontId="13" fillId="2" borderId="1" xfId="1" applyNumberFormat="1" applyFont="1" applyFill="1" applyBorder="1" applyAlignment="1">
      <alignment horizontal="left" vertical="center"/>
    </xf>
    <xf numFmtId="1" fontId="13" fillId="2" borderId="1" xfId="1" applyNumberFormat="1" applyFont="1" applyFill="1" applyBorder="1" applyAlignment="1">
      <alignment horizontal="left" vertical="center" wrapText="1"/>
    </xf>
    <xf numFmtId="1" fontId="13" fillId="2" borderId="1" xfId="1" applyNumberFormat="1" applyFont="1" applyFill="1" applyBorder="1" applyAlignment="1">
      <alignment horizontal="right" vertical="center"/>
    </xf>
    <xf numFmtId="164" fontId="13" fillId="2" borderId="1" xfId="2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0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horizontal="right"/>
    </xf>
    <xf numFmtId="164" fontId="13" fillId="2" borderId="1" xfId="0" applyNumberFormat="1" applyFont="1" applyFill="1" applyBorder="1" applyAlignment="1">
      <alignment horizontal="right" vertical="top"/>
    </xf>
    <xf numFmtId="164" fontId="13" fillId="2" borderId="1" xfId="0" applyNumberFormat="1" applyFont="1" applyFill="1" applyBorder="1" applyAlignment="1">
      <alignment horizontal="right" vertical="center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2" fillId="0" borderId="1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4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13" fillId="2" borderId="1" xfId="2" applyNumberFormat="1" applyFont="1" applyFill="1" applyBorder="1" applyAlignment="1">
      <alignment horizontal="right"/>
    </xf>
    <xf numFmtId="164" fontId="13" fillId="2" borderId="1" xfId="1" applyNumberFormat="1" applyFont="1" applyFill="1" applyBorder="1" applyAlignment="1">
      <alignment horizontal="right" wrapText="1"/>
    </xf>
    <xf numFmtId="164" fontId="13" fillId="2" borderId="1" xfId="2" applyNumberFormat="1" applyFont="1" applyFill="1" applyBorder="1" applyAlignment="1">
      <alignment horizontal="right" wrapText="1"/>
    </xf>
    <xf numFmtId="164" fontId="21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22" fillId="2" borderId="0" xfId="0" applyFont="1" applyFill="1" applyAlignment="1"/>
    <xf numFmtId="0" fontId="6" fillId="2" borderId="0" xfId="0" applyFont="1" applyFill="1"/>
    <xf numFmtId="0" fontId="0" fillId="2" borderId="0" xfId="0" applyFill="1"/>
    <xf numFmtId="0" fontId="24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/>
    <xf numFmtId="0" fontId="16" fillId="2" borderId="0" xfId="0" applyFont="1" applyFill="1"/>
    <xf numFmtId="0" fontId="25" fillId="2" borderId="0" xfId="10" applyFont="1" applyFill="1"/>
    <xf numFmtId="0" fontId="16" fillId="2" borderId="0" xfId="10" applyFont="1" applyFill="1"/>
    <xf numFmtId="0" fontId="16" fillId="2" borderId="0" xfId="10" applyFont="1" applyFill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center" wrapText="1"/>
    </xf>
    <xf numFmtId="164" fontId="35" fillId="2" borderId="1" xfId="2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textRotation="90" wrapText="1"/>
    </xf>
    <xf numFmtId="0" fontId="2" fillId="2" borderId="7" xfId="0" applyFont="1" applyFill="1" applyBorder="1" applyAlignment="1">
      <alignment horizontal="center" vertical="top" textRotation="90" wrapText="1"/>
    </xf>
    <xf numFmtId="0" fontId="2" fillId="2" borderId="3" xfId="0" applyFont="1" applyFill="1" applyBorder="1" applyAlignment="1">
      <alignment horizontal="center" vertical="top" textRotation="90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top" wrapText="1"/>
    </xf>
    <xf numFmtId="164" fontId="4" fillId="2" borderId="11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horizontal="center"/>
    </xf>
    <xf numFmtId="0" fontId="2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</cellXfs>
  <cellStyles count="18">
    <cellStyle name="Comma [0]" xfId="4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N72"/>
  <sheetViews>
    <sheetView tabSelected="1" view="pageBreakPreview" topLeftCell="J42" zoomScale="85" zoomScaleNormal="85" zoomScaleSheetLayoutView="85" zoomScalePageLayoutView="70" workbookViewId="0">
      <selection activeCell="AC42" sqref="AC42"/>
    </sheetView>
  </sheetViews>
  <sheetFormatPr defaultColWidth="9.109375" defaultRowHeight="14.4" x14ac:dyDescent="0.3"/>
  <cols>
    <col min="1" max="1" width="7.88671875" style="13" customWidth="1"/>
    <col min="2" max="2" width="24.33203125" style="13" customWidth="1"/>
    <col min="3" max="3" width="18.6640625" style="13" customWidth="1"/>
    <col min="4" max="4" width="8.88671875" style="13" customWidth="1"/>
    <col min="5" max="5" width="11.33203125" style="13" customWidth="1"/>
    <col min="6" max="7" width="4.33203125" style="13" customWidth="1"/>
    <col min="8" max="8" width="10.109375" style="13" customWidth="1"/>
    <col min="9" max="9" width="8.6640625" style="13" customWidth="1"/>
    <col min="10" max="10" width="7.33203125" style="13" customWidth="1"/>
    <col min="11" max="11" width="10.109375" style="13" customWidth="1"/>
    <col min="12" max="12" width="6" style="13" customWidth="1"/>
    <col min="13" max="13" width="14.44140625" style="13" customWidth="1"/>
    <col min="14" max="14" width="11.5546875" style="13" customWidth="1"/>
    <col min="15" max="15" width="4.33203125" style="13" customWidth="1"/>
    <col min="16" max="16" width="11.33203125" style="13" customWidth="1"/>
    <col min="17" max="18" width="4.33203125" style="13" customWidth="1"/>
    <col min="19" max="19" width="8.44140625" style="13" customWidth="1"/>
    <col min="20" max="20" width="9" style="13" customWidth="1"/>
    <col min="21" max="21" width="4.33203125" style="13" customWidth="1"/>
    <col min="22" max="22" width="9.33203125" style="13" customWidth="1"/>
    <col min="23" max="24" width="4.33203125" style="13" customWidth="1"/>
    <col min="25" max="25" width="10.109375" style="13" customWidth="1"/>
    <col min="26" max="26" width="6.6640625" style="13" customWidth="1"/>
    <col min="27" max="27" width="15.5546875" style="13" customWidth="1"/>
    <col min="28" max="28" width="8.33203125" style="13" customWidth="1"/>
    <col min="29" max="29" width="9.6640625" style="13" customWidth="1"/>
    <col min="30" max="30" width="15.33203125" style="13" customWidth="1"/>
    <col min="31" max="31" width="12.33203125" style="13" customWidth="1"/>
    <col min="32" max="32" width="13.109375" style="13" customWidth="1"/>
    <col min="33" max="33" width="9.6640625" style="13" bestFit="1" customWidth="1"/>
    <col min="34" max="34" width="14.109375" style="13" customWidth="1"/>
    <col min="35" max="38" width="9.33203125" style="13" bestFit="1" customWidth="1"/>
    <col min="39" max="39" width="9.109375" style="13"/>
    <col min="40" max="40" width="9.33203125" style="13" bestFit="1" customWidth="1"/>
    <col min="41" max="16384" width="9.109375" style="13"/>
  </cols>
  <sheetData>
    <row r="1" spans="1:40" ht="15.6" x14ac:dyDescent="0.3">
      <c r="A1" s="183" t="s">
        <v>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</row>
    <row r="2" spans="1:40" ht="15.6" x14ac:dyDescent="0.3">
      <c r="A2" s="183" t="s">
        <v>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</row>
    <row r="3" spans="1:40" ht="15.6" x14ac:dyDescent="0.3">
      <c r="A3" s="183" t="s">
        <v>171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</row>
    <row r="4" spans="1:40" x14ac:dyDescent="0.3">
      <c r="A4" s="184" t="s">
        <v>5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</row>
    <row r="5" spans="1:40" ht="15.6" x14ac:dyDescent="0.3">
      <c r="A5" s="183" t="s">
        <v>344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</row>
    <row r="6" spans="1:40" x14ac:dyDescent="0.3">
      <c r="A6" s="182" t="s">
        <v>9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</row>
    <row r="7" spans="1:40" ht="4.2" customHeight="1" x14ac:dyDescent="0.3"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3"/>
    </row>
    <row r="8" spans="1:40" ht="27.75" customHeight="1" x14ac:dyDescent="0.3">
      <c r="A8" s="179" t="s">
        <v>300</v>
      </c>
      <c r="B8" s="166" t="s">
        <v>42</v>
      </c>
      <c r="C8" s="169" t="s">
        <v>10</v>
      </c>
      <c r="D8" s="173" t="s">
        <v>37</v>
      </c>
      <c r="E8" s="174"/>
      <c r="F8" s="174"/>
      <c r="G8" s="174"/>
      <c r="H8" s="175"/>
      <c r="I8" s="170" t="s">
        <v>43</v>
      </c>
      <c r="J8" s="171"/>
      <c r="K8" s="171"/>
      <c r="L8" s="171"/>
      <c r="M8" s="172"/>
      <c r="N8" s="173" t="s">
        <v>27</v>
      </c>
      <c r="O8" s="174"/>
      <c r="P8" s="174"/>
      <c r="Q8" s="174"/>
      <c r="R8" s="174"/>
      <c r="S8" s="175"/>
      <c r="T8" s="173" t="s">
        <v>301</v>
      </c>
      <c r="U8" s="174"/>
      <c r="V8" s="174"/>
      <c r="W8" s="174"/>
      <c r="X8" s="174"/>
      <c r="Y8" s="175"/>
      <c r="Z8" s="160" t="s">
        <v>299</v>
      </c>
      <c r="AA8" s="173" t="s">
        <v>16</v>
      </c>
      <c r="AB8" s="174"/>
      <c r="AC8" s="174"/>
      <c r="AD8" s="175"/>
      <c r="AE8" s="163" t="s">
        <v>302</v>
      </c>
      <c r="AF8" s="163" t="s">
        <v>303</v>
      </c>
    </row>
    <row r="9" spans="1:40" ht="42" customHeight="1" x14ac:dyDescent="0.3">
      <c r="A9" s="180"/>
      <c r="B9" s="167"/>
      <c r="C9" s="166"/>
      <c r="D9" s="176"/>
      <c r="E9" s="177"/>
      <c r="F9" s="177"/>
      <c r="G9" s="177"/>
      <c r="H9" s="178"/>
      <c r="I9" s="159" t="s">
        <v>46</v>
      </c>
      <c r="J9" s="159"/>
      <c r="K9" s="159"/>
      <c r="L9" s="159"/>
      <c r="M9" s="93" t="s">
        <v>38</v>
      </c>
      <c r="N9" s="176"/>
      <c r="O9" s="177"/>
      <c r="P9" s="177"/>
      <c r="Q9" s="177"/>
      <c r="R9" s="177"/>
      <c r="S9" s="178"/>
      <c r="T9" s="176"/>
      <c r="U9" s="177"/>
      <c r="V9" s="177"/>
      <c r="W9" s="177"/>
      <c r="X9" s="177"/>
      <c r="Y9" s="178"/>
      <c r="Z9" s="161"/>
      <c r="AA9" s="176"/>
      <c r="AB9" s="177"/>
      <c r="AC9" s="177"/>
      <c r="AD9" s="178"/>
      <c r="AE9" s="164"/>
      <c r="AF9" s="164"/>
    </row>
    <row r="10" spans="1:40" ht="99" customHeight="1" x14ac:dyDescent="0.3">
      <c r="A10" s="181"/>
      <c r="B10" s="168"/>
      <c r="C10" s="166"/>
      <c r="D10" s="94" t="s">
        <v>39</v>
      </c>
      <c r="E10" s="94" t="s">
        <v>0</v>
      </c>
      <c r="F10" s="95" t="s">
        <v>0</v>
      </c>
      <c r="G10" s="96" t="s">
        <v>1</v>
      </c>
      <c r="H10" s="96" t="s">
        <v>40</v>
      </c>
      <c r="I10" s="96" t="s">
        <v>39</v>
      </c>
      <c r="J10" s="95" t="s">
        <v>39</v>
      </c>
      <c r="K10" s="96" t="s">
        <v>0</v>
      </c>
      <c r="L10" s="95" t="s">
        <v>0</v>
      </c>
      <c r="M10" s="96" t="s">
        <v>1</v>
      </c>
      <c r="N10" s="96" t="s">
        <v>39</v>
      </c>
      <c r="O10" s="95" t="s">
        <v>39</v>
      </c>
      <c r="P10" s="96" t="s">
        <v>0</v>
      </c>
      <c r="Q10" s="95" t="s">
        <v>0</v>
      </c>
      <c r="R10" s="96" t="s">
        <v>1</v>
      </c>
      <c r="S10" s="96" t="s">
        <v>40</v>
      </c>
      <c r="T10" s="96" t="s">
        <v>39</v>
      </c>
      <c r="U10" s="95" t="s">
        <v>39</v>
      </c>
      <c r="V10" s="96" t="s">
        <v>0</v>
      </c>
      <c r="W10" s="95" t="s">
        <v>0</v>
      </c>
      <c r="X10" s="96" t="s">
        <v>1</v>
      </c>
      <c r="Y10" s="96" t="s">
        <v>40</v>
      </c>
      <c r="Z10" s="162"/>
      <c r="AA10" s="94" t="s">
        <v>23</v>
      </c>
      <c r="AB10" s="94" t="s">
        <v>24</v>
      </c>
      <c r="AC10" s="94" t="s">
        <v>25</v>
      </c>
      <c r="AD10" s="94" t="s">
        <v>26</v>
      </c>
      <c r="AE10" s="165"/>
      <c r="AF10" s="165"/>
      <c r="AH10" s="19"/>
    </row>
    <row r="11" spans="1:40" x14ac:dyDescent="0.3">
      <c r="A11" s="97">
        <v>1</v>
      </c>
      <c r="B11" s="97">
        <v>2</v>
      </c>
      <c r="C11" s="97">
        <v>3</v>
      </c>
      <c r="D11" s="97">
        <v>4</v>
      </c>
      <c r="E11" s="97">
        <v>5</v>
      </c>
      <c r="F11" s="97">
        <v>6</v>
      </c>
      <c r="G11" s="97">
        <v>7</v>
      </c>
      <c r="H11" s="97">
        <v>8</v>
      </c>
      <c r="I11" s="97">
        <v>9</v>
      </c>
      <c r="J11" s="97">
        <v>10</v>
      </c>
      <c r="K11" s="97">
        <v>11</v>
      </c>
      <c r="L11" s="97">
        <v>12</v>
      </c>
      <c r="M11" s="97">
        <v>13</v>
      </c>
      <c r="N11" s="97">
        <v>14</v>
      </c>
      <c r="O11" s="97">
        <v>15</v>
      </c>
      <c r="P11" s="97">
        <v>16</v>
      </c>
      <c r="Q11" s="97">
        <v>17</v>
      </c>
      <c r="R11" s="97">
        <v>18</v>
      </c>
      <c r="S11" s="97">
        <v>19</v>
      </c>
      <c r="T11" s="97">
        <v>20</v>
      </c>
      <c r="U11" s="97">
        <v>21</v>
      </c>
      <c r="V11" s="97">
        <v>22</v>
      </c>
      <c r="W11" s="97">
        <v>23</v>
      </c>
      <c r="X11" s="97">
        <v>24</v>
      </c>
      <c r="Y11" s="97">
        <v>25</v>
      </c>
      <c r="Z11" s="97">
        <v>26</v>
      </c>
      <c r="AA11" s="97">
        <v>27</v>
      </c>
      <c r="AB11" s="97">
        <v>28</v>
      </c>
      <c r="AC11" s="97">
        <v>29</v>
      </c>
      <c r="AD11" s="97">
        <v>30</v>
      </c>
      <c r="AE11" s="97">
        <v>31</v>
      </c>
      <c r="AF11" s="97">
        <v>32</v>
      </c>
    </row>
    <row r="12" spans="1:40" s="24" customFormat="1" ht="39.6" x14ac:dyDescent="0.25">
      <c r="A12" s="87"/>
      <c r="B12" s="98" t="s">
        <v>48</v>
      </c>
      <c r="C12" s="87"/>
      <c r="D12" s="88">
        <f>D58+D13</f>
        <v>808158.1</v>
      </c>
      <c r="E12" s="88">
        <f>E58+E13</f>
        <v>617585.59999999986</v>
      </c>
      <c r="F12" s="88">
        <v>0</v>
      </c>
      <c r="G12" s="88">
        <v>0</v>
      </c>
      <c r="H12" s="88">
        <f>H58+H13+H44</f>
        <v>255966.1</v>
      </c>
      <c r="I12" s="88">
        <f>I58+I13</f>
        <v>746789.70000000007</v>
      </c>
      <c r="J12" s="88">
        <f>J58+J13</f>
        <v>0</v>
      </c>
      <c r="K12" s="89">
        <f>K58+K13</f>
        <v>631991.19999999995</v>
      </c>
      <c r="L12" s="88">
        <f>L58+L13</f>
        <v>0</v>
      </c>
      <c r="M12" s="88">
        <v>0</v>
      </c>
      <c r="N12" s="88">
        <f>N58+N13</f>
        <v>514800.5</v>
      </c>
      <c r="O12" s="88">
        <f>O58+O13</f>
        <v>0</v>
      </c>
      <c r="P12" s="88">
        <f>P58+P13</f>
        <v>427179.9</v>
      </c>
      <c r="Q12" s="88">
        <f>Q58+Q13</f>
        <v>0</v>
      </c>
      <c r="R12" s="88">
        <f>R58+R13</f>
        <v>0</v>
      </c>
      <c r="S12" s="88">
        <f>S44</f>
        <v>179176.3</v>
      </c>
      <c r="T12" s="88">
        <f>T58+T13</f>
        <v>514800.5</v>
      </c>
      <c r="U12" s="88"/>
      <c r="V12" s="88">
        <f>V58+V13</f>
        <v>427179.9</v>
      </c>
      <c r="W12" s="88"/>
      <c r="X12" s="88">
        <f>X58+X13</f>
        <v>0</v>
      </c>
      <c r="Y12" s="90"/>
      <c r="Z12" s="90"/>
      <c r="AA12" s="86" t="s">
        <v>14</v>
      </c>
      <c r="AB12" s="86" t="s">
        <v>14</v>
      </c>
      <c r="AC12" s="86" t="s">
        <v>14</v>
      </c>
      <c r="AD12" s="86" t="s">
        <v>14</v>
      </c>
      <c r="AE12" s="86" t="s">
        <v>14</v>
      </c>
      <c r="AF12" s="86" t="s">
        <v>14</v>
      </c>
      <c r="AG12" s="21">
        <f>AG58+AG13</f>
        <v>630246.6</v>
      </c>
    </row>
    <row r="13" spans="1:40" s="24" customFormat="1" ht="52.8" x14ac:dyDescent="0.25">
      <c r="A13" s="99"/>
      <c r="B13" s="100" t="s">
        <v>54</v>
      </c>
      <c r="C13" s="91"/>
      <c r="D13" s="92">
        <f>SUM(D14:D39)</f>
        <v>806772</v>
      </c>
      <c r="E13" s="92">
        <f>SUM(E14:E43)</f>
        <v>616699.39999999991</v>
      </c>
      <c r="F13" s="92">
        <f>SUM(F14:F39)</f>
        <v>0</v>
      </c>
      <c r="G13" s="92">
        <v>0</v>
      </c>
      <c r="H13" s="80">
        <v>0</v>
      </c>
      <c r="I13" s="92">
        <f>SUM(I14:I39)</f>
        <v>745403.60000000009</v>
      </c>
      <c r="J13" s="92"/>
      <c r="K13" s="92">
        <f>SUM(K14:K43)</f>
        <v>631105</v>
      </c>
      <c r="L13" s="92">
        <f>SUM(L14:L39)</f>
        <v>0</v>
      </c>
      <c r="M13" s="92">
        <v>0</v>
      </c>
      <c r="N13" s="92">
        <f>SUM(N14:N39)</f>
        <v>514720.5</v>
      </c>
      <c r="O13" s="92">
        <f>SUM(O14:O39)</f>
        <v>0</v>
      </c>
      <c r="P13" s="92">
        <f>SUM(P14:P39)</f>
        <v>427128.60000000003</v>
      </c>
      <c r="Q13" s="92">
        <f>SUM(Q14:Q39)</f>
        <v>0</v>
      </c>
      <c r="R13" s="92">
        <f>SUM(R14:R39)</f>
        <v>0</v>
      </c>
      <c r="S13" s="92">
        <v>0</v>
      </c>
      <c r="T13" s="92">
        <f>SUM(T14:T39)</f>
        <v>514720.5</v>
      </c>
      <c r="U13" s="92"/>
      <c r="V13" s="92">
        <f>SUM(V14:V39)</f>
        <v>427128.60000000003</v>
      </c>
      <c r="W13" s="92"/>
      <c r="X13" s="92"/>
      <c r="Y13" s="92"/>
      <c r="Z13" s="80"/>
      <c r="AA13" s="86" t="s">
        <v>14</v>
      </c>
      <c r="AB13" s="86" t="s">
        <v>14</v>
      </c>
      <c r="AC13" s="86" t="s">
        <v>14</v>
      </c>
      <c r="AD13" s="86" t="s">
        <v>14</v>
      </c>
      <c r="AE13" s="86" t="s">
        <v>14</v>
      </c>
      <c r="AF13" s="86" t="s">
        <v>14</v>
      </c>
      <c r="AG13" s="23">
        <f>SUM(AG14:AG39)</f>
        <v>629360.4</v>
      </c>
    </row>
    <row r="14" spans="1:40" s="24" customFormat="1" ht="66" x14ac:dyDescent="0.25">
      <c r="A14" s="99" t="s">
        <v>50</v>
      </c>
      <c r="B14" s="101" t="s">
        <v>55</v>
      </c>
      <c r="C14" s="102" t="s">
        <v>243</v>
      </c>
      <c r="D14" s="80"/>
      <c r="E14" s="80">
        <v>3442</v>
      </c>
      <c r="F14" s="80"/>
      <c r="G14" s="80"/>
      <c r="H14" s="80"/>
      <c r="I14" s="80"/>
      <c r="J14" s="80"/>
      <c r="K14" s="80">
        <v>3442</v>
      </c>
      <c r="L14" s="80"/>
      <c r="M14" s="80"/>
      <c r="N14" s="80"/>
      <c r="O14" s="80"/>
      <c r="P14" s="80">
        <v>2180.3000000000002</v>
      </c>
      <c r="Q14" s="80">
        <f>W14</f>
        <v>0</v>
      </c>
      <c r="R14" s="80">
        <f>X14</f>
        <v>0</v>
      </c>
      <c r="S14" s="80"/>
      <c r="T14" s="80"/>
      <c r="U14" s="80"/>
      <c r="V14" s="80">
        <v>2180.3000000000002</v>
      </c>
      <c r="W14" s="80"/>
      <c r="X14" s="80"/>
      <c r="Y14" s="80"/>
      <c r="Z14" s="80"/>
      <c r="AA14" s="72" t="s">
        <v>245</v>
      </c>
      <c r="AB14" s="72" t="s">
        <v>246</v>
      </c>
      <c r="AC14" s="72">
        <v>178</v>
      </c>
      <c r="AD14" s="103">
        <v>169.733</v>
      </c>
      <c r="AE14" s="104" t="s">
        <v>304</v>
      </c>
      <c r="AF14" s="86"/>
      <c r="AG14" s="22">
        <f>K14-Q14</f>
        <v>3442</v>
      </c>
      <c r="AI14" s="25">
        <f>ROUND(E14*0.08,1)</f>
        <v>275.39999999999998</v>
      </c>
      <c r="AJ14" s="25">
        <f>ROUND(E14*0.23,1)</f>
        <v>791.7</v>
      </c>
      <c r="AK14" s="24">
        <f>ROUND(E14*0.3,1)</f>
        <v>1032.5999999999999</v>
      </c>
      <c r="AL14" s="25">
        <f>E14-AI14-AJ14-AK14</f>
        <v>1342.2999999999997</v>
      </c>
      <c r="AN14" s="25">
        <f>K14-W14</f>
        <v>3442</v>
      </c>
    </row>
    <row r="15" spans="1:40" s="24" customFormat="1" ht="81" customHeight="1" x14ac:dyDescent="0.25">
      <c r="A15" s="105" t="s">
        <v>51</v>
      </c>
      <c r="B15" s="101" t="s">
        <v>110</v>
      </c>
      <c r="C15" s="102" t="s">
        <v>243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72" t="s">
        <v>248</v>
      </c>
      <c r="AB15" s="72" t="s">
        <v>247</v>
      </c>
      <c r="AC15" s="72">
        <v>250</v>
      </c>
      <c r="AD15" s="103">
        <v>252.02</v>
      </c>
      <c r="AE15" s="104" t="s">
        <v>253</v>
      </c>
      <c r="AF15" s="86"/>
      <c r="AG15" s="22"/>
      <c r="AI15" s="25"/>
      <c r="AJ15" s="25"/>
      <c r="AL15" s="25"/>
      <c r="AN15" s="25"/>
    </row>
    <row r="16" spans="1:40" s="24" customFormat="1" ht="52.8" x14ac:dyDescent="0.25">
      <c r="A16" s="105" t="s">
        <v>52</v>
      </c>
      <c r="B16" s="101" t="s">
        <v>111</v>
      </c>
      <c r="C16" s="102" t="s">
        <v>243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72" t="s">
        <v>249</v>
      </c>
      <c r="AB16" s="72" t="s">
        <v>246</v>
      </c>
      <c r="AC16" s="72">
        <v>110</v>
      </c>
      <c r="AD16" s="103">
        <v>100.557</v>
      </c>
      <c r="AE16" s="104" t="s">
        <v>304</v>
      </c>
      <c r="AF16" s="86"/>
      <c r="AG16" s="22"/>
      <c r="AI16" s="25"/>
      <c r="AJ16" s="25"/>
      <c r="AL16" s="25"/>
      <c r="AN16" s="25"/>
    </row>
    <row r="17" spans="1:40" s="24" customFormat="1" ht="79.2" x14ac:dyDescent="0.25">
      <c r="A17" s="105" t="s">
        <v>53</v>
      </c>
      <c r="B17" s="101" t="s">
        <v>112</v>
      </c>
      <c r="C17" s="102" t="s">
        <v>243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72" t="s">
        <v>250</v>
      </c>
      <c r="AB17" s="72" t="s">
        <v>251</v>
      </c>
      <c r="AC17" s="72" t="s">
        <v>252</v>
      </c>
      <c r="AD17" s="103" t="s">
        <v>339</v>
      </c>
      <c r="AE17" s="86" t="s">
        <v>253</v>
      </c>
      <c r="AF17" s="86"/>
      <c r="AG17" s="22"/>
      <c r="AI17" s="25"/>
      <c r="AJ17" s="25"/>
      <c r="AL17" s="25"/>
      <c r="AN17" s="25"/>
    </row>
    <row r="18" spans="1:40" s="24" customFormat="1" ht="118.8" x14ac:dyDescent="0.25">
      <c r="A18" s="99" t="s">
        <v>56</v>
      </c>
      <c r="B18" s="101" t="s">
        <v>57</v>
      </c>
      <c r="C18" s="102" t="s">
        <v>243</v>
      </c>
      <c r="D18" s="80"/>
      <c r="E18" s="80">
        <v>500</v>
      </c>
      <c r="F18" s="80"/>
      <c r="G18" s="80"/>
      <c r="H18" s="80"/>
      <c r="I18" s="80"/>
      <c r="J18" s="80"/>
      <c r="K18" s="80">
        <v>500</v>
      </c>
      <c r="L18" s="80"/>
      <c r="M18" s="80"/>
      <c r="N18" s="80"/>
      <c r="O18" s="80"/>
      <c r="P18" s="80">
        <v>300.7</v>
      </c>
      <c r="Q18" s="80">
        <f t="shared" ref="P18:R39" si="0">W18</f>
        <v>0</v>
      </c>
      <c r="R18" s="80">
        <f t="shared" si="0"/>
        <v>0</v>
      </c>
      <c r="S18" s="80"/>
      <c r="T18" s="80"/>
      <c r="U18" s="80"/>
      <c r="V18" s="80">
        <v>300.7</v>
      </c>
      <c r="W18" s="80"/>
      <c r="X18" s="80"/>
      <c r="Y18" s="80"/>
      <c r="Z18" s="80"/>
      <c r="AA18" s="72" t="s">
        <v>245</v>
      </c>
      <c r="AB18" s="72" t="s">
        <v>135</v>
      </c>
      <c r="AC18" s="73">
        <v>118</v>
      </c>
      <c r="AD18" s="106">
        <v>137</v>
      </c>
      <c r="AE18" s="86" t="s">
        <v>253</v>
      </c>
      <c r="AF18" s="86"/>
      <c r="AG18" s="22">
        <f t="shared" ref="AG18:AG39" si="1">K18-Q18</f>
        <v>500</v>
      </c>
      <c r="AI18" s="25">
        <f t="shared" ref="AI18:AI33" si="2">ROUND(E18*0.08,1)</f>
        <v>40</v>
      </c>
      <c r="AJ18" s="25">
        <f t="shared" ref="AJ18:AJ39" si="3">ROUND(E18*0.23,1)</f>
        <v>115</v>
      </c>
      <c r="AK18" s="24">
        <f t="shared" ref="AK18:AK33" si="4">ROUND(E18*0.3,1)</f>
        <v>150</v>
      </c>
      <c r="AL18" s="25">
        <f t="shared" ref="AL18:AL39" si="5">E18-AI18-AJ18-AK18</f>
        <v>195</v>
      </c>
      <c r="AN18" s="25">
        <f t="shared" ref="AN18:AN30" si="6">K18-W18</f>
        <v>500</v>
      </c>
    </row>
    <row r="19" spans="1:40" s="24" customFormat="1" ht="39.6" x14ac:dyDescent="0.25">
      <c r="A19" s="99" t="s">
        <v>58</v>
      </c>
      <c r="B19" s="101" t="s">
        <v>59</v>
      </c>
      <c r="C19" s="102" t="s">
        <v>243</v>
      </c>
      <c r="D19" s="80"/>
      <c r="E19" s="80">
        <v>2896.4</v>
      </c>
      <c r="F19" s="80"/>
      <c r="G19" s="80"/>
      <c r="H19" s="80"/>
      <c r="I19" s="80"/>
      <c r="J19" s="80"/>
      <c r="K19" s="80">
        <v>2896.4</v>
      </c>
      <c r="L19" s="80"/>
      <c r="M19" s="80"/>
      <c r="N19" s="80"/>
      <c r="O19" s="80"/>
      <c r="P19" s="80">
        <v>2184.6</v>
      </c>
      <c r="Q19" s="80">
        <f t="shared" si="0"/>
        <v>0</v>
      </c>
      <c r="R19" s="80">
        <f t="shared" si="0"/>
        <v>0</v>
      </c>
      <c r="S19" s="80"/>
      <c r="T19" s="80"/>
      <c r="U19" s="80"/>
      <c r="V19" s="80">
        <v>2184.6</v>
      </c>
      <c r="W19" s="80"/>
      <c r="X19" s="80"/>
      <c r="Y19" s="80"/>
      <c r="Z19" s="80"/>
      <c r="AA19" s="72" t="s">
        <v>254</v>
      </c>
      <c r="AB19" s="72" t="s">
        <v>246</v>
      </c>
      <c r="AC19" s="72">
        <v>115</v>
      </c>
      <c r="AD19" s="103">
        <v>119.7</v>
      </c>
      <c r="AE19" s="86" t="s">
        <v>253</v>
      </c>
      <c r="AF19" s="86"/>
      <c r="AG19" s="22">
        <f t="shared" si="1"/>
        <v>2896.4</v>
      </c>
      <c r="AI19" s="25">
        <f t="shared" si="2"/>
        <v>231.7</v>
      </c>
      <c r="AJ19" s="25">
        <f t="shared" si="3"/>
        <v>666.2</v>
      </c>
      <c r="AK19" s="24">
        <f t="shared" si="4"/>
        <v>868.9</v>
      </c>
      <c r="AL19" s="25">
        <f t="shared" si="5"/>
        <v>1129.6000000000004</v>
      </c>
      <c r="AN19" s="25">
        <f t="shared" si="6"/>
        <v>2896.4</v>
      </c>
    </row>
    <row r="20" spans="1:40" s="24" customFormat="1" ht="92.4" customHeight="1" x14ac:dyDescent="0.25">
      <c r="A20" s="99" t="s">
        <v>60</v>
      </c>
      <c r="B20" s="101" t="s">
        <v>61</v>
      </c>
      <c r="C20" s="102" t="s">
        <v>243</v>
      </c>
      <c r="D20" s="80"/>
      <c r="E20" s="80">
        <v>5824.9</v>
      </c>
      <c r="F20" s="80"/>
      <c r="G20" s="80"/>
      <c r="H20" s="80"/>
      <c r="I20" s="80"/>
      <c r="J20" s="80"/>
      <c r="K20" s="80">
        <v>5824.9</v>
      </c>
      <c r="L20" s="80"/>
      <c r="M20" s="80"/>
      <c r="N20" s="80"/>
      <c r="O20" s="80"/>
      <c r="P20" s="80">
        <v>4671.3999999999996</v>
      </c>
      <c r="Q20" s="80">
        <f t="shared" si="0"/>
        <v>0</v>
      </c>
      <c r="R20" s="80">
        <f t="shared" si="0"/>
        <v>0</v>
      </c>
      <c r="S20" s="80"/>
      <c r="T20" s="80"/>
      <c r="U20" s="80"/>
      <c r="V20" s="80">
        <v>4671.3999999999996</v>
      </c>
      <c r="W20" s="80"/>
      <c r="X20" s="80"/>
      <c r="Y20" s="80"/>
      <c r="Z20" s="80"/>
      <c r="AA20" s="72" t="s">
        <v>245</v>
      </c>
      <c r="AB20" s="72" t="s">
        <v>135</v>
      </c>
      <c r="AC20" s="73">
        <v>5300</v>
      </c>
      <c r="AD20" s="106">
        <v>5870</v>
      </c>
      <c r="AE20" s="86" t="s">
        <v>253</v>
      </c>
      <c r="AF20" s="86"/>
      <c r="AG20" s="22">
        <f t="shared" si="1"/>
        <v>5824.9</v>
      </c>
      <c r="AI20" s="25">
        <f t="shared" si="2"/>
        <v>466</v>
      </c>
      <c r="AJ20" s="25">
        <f t="shared" si="3"/>
        <v>1339.7</v>
      </c>
      <c r="AK20" s="24">
        <f t="shared" si="4"/>
        <v>1747.5</v>
      </c>
      <c r="AL20" s="25">
        <f t="shared" si="5"/>
        <v>2271.6999999999998</v>
      </c>
      <c r="AN20" s="25">
        <f t="shared" si="6"/>
        <v>5824.9</v>
      </c>
    </row>
    <row r="21" spans="1:40" s="24" customFormat="1" ht="197.4" customHeight="1" x14ac:dyDescent="0.25">
      <c r="A21" s="99" t="s">
        <v>62</v>
      </c>
      <c r="B21" s="101" t="s">
        <v>63</v>
      </c>
      <c r="C21" s="102" t="s">
        <v>243</v>
      </c>
      <c r="D21" s="80"/>
      <c r="E21" s="80">
        <v>18604.7</v>
      </c>
      <c r="F21" s="80"/>
      <c r="G21" s="80"/>
      <c r="H21" s="80"/>
      <c r="I21" s="80"/>
      <c r="J21" s="80"/>
      <c r="K21" s="80">
        <v>18604.7</v>
      </c>
      <c r="L21" s="80"/>
      <c r="M21" s="80"/>
      <c r="N21" s="80"/>
      <c r="O21" s="80"/>
      <c r="P21" s="80">
        <v>16590.5</v>
      </c>
      <c r="Q21" s="80">
        <f t="shared" si="0"/>
        <v>0</v>
      </c>
      <c r="R21" s="80">
        <f t="shared" si="0"/>
        <v>0</v>
      </c>
      <c r="S21" s="80"/>
      <c r="T21" s="80"/>
      <c r="U21" s="80"/>
      <c r="V21" s="80">
        <v>16590.5</v>
      </c>
      <c r="W21" s="80"/>
      <c r="X21" s="80"/>
      <c r="Y21" s="80"/>
      <c r="Z21" s="80"/>
      <c r="AA21" s="72" t="s">
        <v>245</v>
      </c>
      <c r="AB21" s="72" t="s">
        <v>246</v>
      </c>
      <c r="AC21" s="72">
        <v>22.2</v>
      </c>
      <c r="AD21" s="103">
        <v>31.1</v>
      </c>
      <c r="AE21" s="104" t="s">
        <v>253</v>
      </c>
      <c r="AF21" s="86"/>
      <c r="AG21" s="22">
        <f t="shared" si="1"/>
        <v>18604.7</v>
      </c>
      <c r="AI21" s="25">
        <f t="shared" si="2"/>
        <v>1488.4</v>
      </c>
      <c r="AJ21" s="25">
        <f t="shared" si="3"/>
        <v>4279.1000000000004</v>
      </c>
      <c r="AK21" s="24">
        <f t="shared" si="4"/>
        <v>5581.4</v>
      </c>
      <c r="AL21" s="25">
        <f t="shared" si="5"/>
        <v>7255.7999999999993</v>
      </c>
      <c r="AN21" s="25">
        <f t="shared" si="6"/>
        <v>18604.7</v>
      </c>
    </row>
    <row r="22" spans="1:40" s="24" customFormat="1" ht="290.39999999999998" x14ac:dyDescent="0.25">
      <c r="A22" s="99" t="s">
        <v>64</v>
      </c>
      <c r="B22" s="101" t="s">
        <v>65</v>
      </c>
      <c r="C22" s="102" t="s">
        <v>243</v>
      </c>
      <c r="D22" s="80"/>
      <c r="E22" s="80">
        <v>581</v>
      </c>
      <c r="F22" s="80"/>
      <c r="G22" s="80"/>
      <c r="H22" s="80"/>
      <c r="I22" s="80"/>
      <c r="J22" s="80"/>
      <c r="K22" s="80">
        <v>581</v>
      </c>
      <c r="L22" s="80"/>
      <c r="M22" s="80"/>
      <c r="N22" s="80"/>
      <c r="O22" s="80"/>
      <c r="P22" s="80">
        <v>103.20000000000002</v>
      </c>
      <c r="Q22" s="80">
        <f t="shared" si="0"/>
        <v>0</v>
      </c>
      <c r="R22" s="80">
        <f t="shared" si="0"/>
        <v>0</v>
      </c>
      <c r="S22" s="80"/>
      <c r="T22" s="80"/>
      <c r="U22" s="80"/>
      <c r="V22" s="80">
        <v>103.20000000000002</v>
      </c>
      <c r="W22" s="80"/>
      <c r="X22" s="80"/>
      <c r="Y22" s="80"/>
      <c r="Z22" s="80"/>
      <c r="AA22" s="72" t="s">
        <v>245</v>
      </c>
      <c r="AB22" s="72" t="s">
        <v>135</v>
      </c>
      <c r="AC22" s="73">
        <v>168</v>
      </c>
      <c r="AD22" s="106">
        <v>126</v>
      </c>
      <c r="AE22" s="104" t="s">
        <v>304</v>
      </c>
      <c r="AF22" s="86"/>
      <c r="AG22" s="22">
        <f t="shared" si="1"/>
        <v>581</v>
      </c>
      <c r="AI22" s="25">
        <f t="shared" si="2"/>
        <v>46.5</v>
      </c>
      <c r="AJ22" s="25">
        <f t="shared" si="3"/>
        <v>133.6</v>
      </c>
      <c r="AK22" s="24">
        <f t="shared" si="4"/>
        <v>174.3</v>
      </c>
      <c r="AL22" s="25">
        <f t="shared" si="5"/>
        <v>226.59999999999997</v>
      </c>
      <c r="AN22" s="25">
        <f t="shared" si="6"/>
        <v>581</v>
      </c>
    </row>
    <row r="23" spans="1:40" s="24" customFormat="1" ht="277.2" x14ac:dyDescent="0.25">
      <c r="A23" s="99" t="s">
        <v>66</v>
      </c>
      <c r="B23" s="101" t="s">
        <v>67</v>
      </c>
      <c r="C23" s="102" t="s">
        <v>243</v>
      </c>
      <c r="D23" s="80"/>
      <c r="E23" s="80">
        <v>19656</v>
      </c>
      <c r="F23" s="80"/>
      <c r="G23" s="80"/>
      <c r="H23" s="80"/>
      <c r="I23" s="80"/>
      <c r="J23" s="80"/>
      <c r="K23" s="80">
        <v>19656</v>
      </c>
      <c r="L23" s="80"/>
      <c r="M23" s="80"/>
      <c r="N23" s="80"/>
      <c r="O23" s="80"/>
      <c r="P23" s="80">
        <v>14251.699999999999</v>
      </c>
      <c r="Q23" s="80">
        <f t="shared" si="0"/>
        <v>0</v>
      </c>
      <c r="R23" s="80">
        <f t="shared" si="0"/>
        <v>0</v>
      </c>
      <c r="S23" s="80"/>
      <c r="T23" s="80"/>
      <c r="U23" s="80"/>
      <c r="V23" s="80">
        <v>14251.699999999999</v>
      </c>
      <c r="W23" s="80"/>
      <c r="X23" s="80"/>
      <c r="Y23" s="80"/>
      <c r="Z23" s="80"/>
      <c r="AA23" s="72" t="s">
        <v>245</v>
      </c>
      <c r="AB23" s="72" t="s">
        <v>135</v>
      </c>
      <c r="AC23" s="73">
        <v>168</v>
      </c>
      <c r="AD23" s="106">
        <v>124</v>
      </c>
      <c r="AE23" s="104" t="s">
        <v>304</v>
      </c>
      <c r="AF23" s="86"/>
      <c r="AG23" s="22">
        <f t="shared" si="1"/>
        <v>19656</v>
      </c>
      <c r="AI23" s="25">
        <f t="shared" si="2"/>
        <v>1572.5</v>
      </c>
      <c r="AJ23" s="25">
        <f t="shared" si="3"/>
        <v>4520.8999999999996</v>
      </c>
      <c r="AK23" s="24">
        <f t="shared" si="4"/>
        <v>5896.8</v>
      </c>
      <c r="AL23" s="25">
        <f t="shared" si="5"/>
        <v>7665.8</v>
      </c>
      <c r="AN23" s="25">
        <f t="shared" si="6"/>
        <v>19656</v>
      </c>
    </row>
    <row r="24" spans="1:40" s="24" customFormat="1" ht="66" x14ac:dyDescent="0.25">
      <c r="A24" s="105" t="s">
        <v>113</v>
      </c>
      <c r="B24" s="101" t="s">
        <v>114</v>
      </c>
      <c r="C24" s="102" t="s">
        <v>243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72" t="s">
        <v>255</v>
      </c>
      <c r="AB24" s="72" t="s">
        <v>130</v>
      </c>
      <c r="AC24" s="73">
        <v>5350</v>
      </c>
      <c r="AD24" s="106">
        <v>4173</v>
      </c>
      <c r="AE24" s="104" t="s">
        <v>304</v>
      </c>
      <c r="AF24" s="86"/>
      <c r="AG24" s="22"/>
      <c r="AI24" s="25"/>
      <c r="AJ24" s="25"/>
      <c r="AL24" s="25"/>
      <c r="AN24" s="25"/>
    </row>
    <row r="25" spans="1:40" s="24" customFormat="1" ht="158.4" x14ac:dyDescent="0.25">
      <c r="A25" s="99" t="s">
        <v>68</v>
      </c>
      <c r="B25" s="101" t="s">
        <v>69</v>
      </c>
      <c r="C25" s="102" t="s">
        <v>243</v>
      </c>
      <c r="D25" s="80"/>
      <c r="E25" s="80">
        <v>1665</v>
      </c>
      <c r="F25" s="80"/>
      <c r="G25" s="80"/>
      <c r="H25" s="80"/>
      <c r="I25" s="80"/>
      <c r="J25" s="80"/>
      <c r="K25" s="80">
        <v>1665</v>
      </c>
      <c r="L25" s="80"/>
      <c r="M25" s="80"/>
      <c r="N25" s="80"/>
      <c r="O25" s="80"/>
      <c r="P25" s="80">
        <v>1143.5999999999999</v>
      </c>
      <c r="Q25" s="80">
        <f t="shared" si="0"/>
        <v>0</v>
      </c>
      <c r="R25" s="80">
        <f t="shared" si="0"/>
        <v>0</v>
      </c>
      <c r="S25" s="80"/>
      <c r="T25" s="80"/>
      <c r="U25" s="80"/>
      <c r="V25" s="80">
        <v>1143.5999999999999</v>
      </c>
      <c r="W25" s="80"/>
      <c r="X25" s="80"/>
      <c r="Y25" s="80"/>
      <c r="Z25" s="80"/>
      <c r="AA25" s="72" t="s">
        <v>256</v>
      </c>
      <c r="AB25" s="72" t="s">
        <v>246</v>
      </c>
      <c r="AC25" s="72">
        <v>225.5</v>
      </c>
      <c r="AD25" s="103">
        <v>213.4</v>
      </c>
      <c r="AE25" s="104" t="s">
        <v>304</v>
      </c>
      <c r="AF25" s="86"/>
      <c r="AG25" s="22">
        <f t="shared" si="1"/>
        <v>1665</v>
      </c>
      <c r="AI25" s="25">
        <f t="shared" si="2"/>
        <v>133.19999999999999</v>
      </c>
      <c r="AJ25" s="25">
        <f t="shared" si="3"/>
        <v>383</v>
      </c>
      <c r="AK25" s="24">
        <f t="shared" si="4"/>
        <v>499.5</v>
      </c>
      <c r="AL25" s="25">
        <f t="shared" si="5"/>
        <v>649.29999999999995</v>
      </c>
      <c r="AN25" s="25">
        <f t="shared" si="6"/>
        <v>1665</v>
      </c>
    </row>
    <row r="26" spans="1:40" s="24" customFormat="1" ht="66" x14ac:dyDescent="0.25">
      <c r="A26" s="99" t="s">
        <v>70</v>
      </c>
      <c r="B26" s="101" t="s">
        <v>71</v>
      </c>
      <c r="C26" s="102" t="s">
        <v>243</v>
      </c>
      <c r="D26" s="80"/>
      <c r="E26" s="80">
        <v>730</v>
      </c>
      <c r="F26" s="80"/>
      <c r="G26" s="80"/>
      <c r="H26" s="80"/>
      <c r="I26" s="80"/>
      <c r="J26" s="80"/>
      <c r="K26" s="80">
        <v>730</v>
      </c>
      <c r="L26" s="80"/>
      <c r="M26" s="80"/>
      <c r="N26" s="80"/>
      <c r="O26" s="80"/>
      <c r="P26" s="80">
        <v>548.9</v>
      </c>
      <c r="Q26" s="80">
        <f t="shared" si="0"/>
        <v>0</v>
      </c>
      <c r="R26" s="80">
        <f t="shared" si="0"/>
        <v>0</v>
      </c>
      <c r="S26" s="80"/>
      <c r="T26" s="80"/>
      <c r="U26" s="80"/>
      <c r="V26" s="80">
        <v>548.9</v>
      </c>
      <c r="W26" s="80"/>
      <c r="X26" s="80"/>
      <c r="Y26" s="80"/>
      <c r="Z26" s="80"/>
      <c r="AA26" s="72" t="s">
        <v>245</v>
      </c>
      <c r="AB26" s="72" t="s">
        <v>246</v>
      </c>
      <c r="AC26" s="72">
        <v>3.9</v>
      </c>
      <c r="AD26" s="103">
        <v>6.5</v>
      </c>
      <c r="AE26" s="86" t="s">
        <v>253</v>
      </c>
      <c r="AF26" s="86"/>
      <c r="AG26" s="22">
        <f t="shared" si="1"/>
        <v>730</v>
      </c>
      <c r="AI26" s="25">
        <f t="shared" si="2"/>
        <v>58.4</v>
      </c>
      <c r="AJ26" s="25">
        <f t="shared" si="3"/>
        <v>167.9</v>
      </c>
      <c r="AK26" s="24">
        <f t="shared" si="4"/>
        <v>219</v>
      </c>
      <c r="AL26" s="25">
        <f t="shared" si="5"/>
        <v>284.70000000000005</v>
      </c>
      <c r="AN26" s="25">
        <f t="shared" si="6"/>
        <v>730</v>
      </c>
    </row>
    <row r="27" spans="1:40" s="24" customFormat="1" ht="66" x14ac:dyDescent="0.25">
      <c r="A27" s="99" t="s">
        <v>72</v>
      </c>
      <c r="B27" s="101" t="s">
        <v>73</v>
      </c>
      <c r="C27" s="102" t="s">
        <v>243</v>
      </c>
      <c r="D27" s="80"/>
      <c r="E27" s="80">
        <v>269.3</v>
      </c>
      <c r="F27" s="80"/>
      <c r="G27" s="80"/>
      <c r="H27" s="80"/>
      <c r="I27" s="80"/>
      <c r="J27" s="80"/>
      <c r="K27" s="80">
        <v>269.3</v>
      </c>
      <c r="L27" s="80"/>
      <c r="M27" s="80"/>
      <c r="N27" s="80"/>
      <c r="O27" s="80"/>
      <c r="P27" s="80">
        <v>231.6</v>
      </c>
      <c r="Q27" s="80">
        <f t="shared" si="0"/>
        <v>0</v>
      </c>
      <c r="R27" s="80">
        <f t="shared" si="0"/>
        <v>0</v>
      </c>
      <c r="S27" s="80"/>
      <c r="T27" s="80"/>
      <c r="U27" s="80"/>
      <c r="V27" s="80">
        <v>231.6</v>
      </c>
      <c r="W27" s="80"/>
      <c r="X27" s="80"/>
      <c r="Y27" s="80"/>
      <c r="Z27" s="80"/>
      <c r="AA27" s="72" t="s">
        <v>245</v>
      </c>
      <c r="AB27" s="72" t="s">
        <v>246</v>
      </c>
      <c r="AC27" s="72">
        <v>3.9</v>
      </c>
      <c r="AD27" s="103">
        <v>6.3</v>
      </c>
      <c r="AE27" s="86" t="s">
        <v>253</v>
      </c>
      <c r="AF27" s="86"/>
      <c r="AG27" s="22">
        <f t="shared" si="1"/>
        <v>269.3</v>
      </c>
      <c r="AI27" s="25">
        <f t="shared" si="2"/>
        <v>21.5</v>
      </c>
      <c r="AJ27" s="25">
        <f t="shared" si="3"/>
        <v>61.9</v>
      </c>
      <c r="AK27" s="24">
        <f t="shared" si="4"/>
        <v>80.8</v>
      </c>
      <c r="AL27" s="25">
        <f t="shared" si="5"/>
        <v>105.10000000000001</v>
      </c>
      <c r="AN27" s="25">
        <f t="shared" si="6"/>
        <v>269.3</v>
      </c>
    </row>
    <row r="28" spans="1:40" s="24" customFormat="1" ht="79.2" x14ac:dyDescent="0.25">
      <c r="A28" s="99" t="s">
        <v>74</v>
      </c>
      <c r="B28" s="101" t="s">
        <v>75</v>
      </c>
      <c r="C28" s="102" t="s">
        <v>243</v>
      </c>
      <c r="D28" s="80"/>
      <c r="E28" s="80">
        <v>53640</v>
      </c>
      <c r="F28" s="80"/>
      <c r="G28" s="80"/>
      <c r="H28" s="80"/>
      <c r="I28" s="80"/>
      <c r="J28" s="80"/>
      <c r="K28" s="80">
        <v>53640</v>
      </c>
      <c r="L28" s="80"/>
      <c r="M28" s="80"/>
      <c r="N28" s="80"/>
      <c r="O28" s="80"/>
      <c r="P28" s="80">
        <v>33309.800000000003</v>
      </c>
      <c r="Q28" s="80">
        <f t="shared" si="0"/>
        <v>0</v>
      </c>
      <c r="R28" s="80">
        <f t="shared" si="0"/>
        <v>0</v>
      </c>
      <c r="S28" s="80"/>
      <c r="T28" s="80"/>
      <c r="U28" s="80"/>
      <c r="V28" s="80">
        <v>33309.800000000003</v>
      </c>
      <c r="W28" s="80"/>
      <c r="X28" s="80"/>
      <c r="Y28" s="80"/>
      <c r="Z28" s="80"/>
      <c r="AA28" s="72" t="s">
        <v>245</v>
      </c>
      <c r="AB28" s="72" t="s">
        <v>246</v>
      </c>
      <c r="AC28" s="72">
        <v>4.7</v>
      </c>
      <c r="AD28" s="103">
        <v>4.5</v>
      </c>
      <c r="AE28" s="104" t="s">
        <v>304</v>
      </c>
      <c r="AF28" s="86"/>
      <c r="AG28" s="22">
        <f t="shared" si="1"/>
        <v>53640</v>
      </c>
      <c r="AI28" s="25">
        <f t="shared" si="2"/>
        <v>4291.2</v>
      </c>
      <c r="AJ28" s="25">
        <f t="shared" si="3"/>
        <v>12337.2</v>
      </c>
      <c r="AK28" s="24">
        <f t="shared" si="4"/>
        <v>16092</v>
      </c>
      <c r="AL28" s="25">
        <f t="shared" si="5"/>
        <v>20919.600000000006</v>
      </c>
      <c r="AN28" s="25">
        <f t="shared" si="6"/>
        <v>53640</v>
      </c>
    </row>
    <row r="29" spans="1:40" s="24" customFormat="1" ht="92.4" x14ac:dyDescent="0.25">
      <c r="A29" s="99" t="s">
        <v>76</v>
      </c>
      <c r="B29" s="101" t="s">
        <v>77</v>
      </c>
      <c r="C29" s="102" t="s">
        <v>243</v>
      </c>
      <c r="D29" s="80"/>
      <c r="E29" s="80">
        <v>2155.9</v>
      </c>
      <c r="F29" s="80"/>
      <c r="G29" s="80"/>
      <c r="H29" s="80"/>
      <c r="I29" s="80"/>
      <c r="J29" s="80"/>
      <c r="K29" s="80">
        <v>2155.9</v>
      </c>
      <c r="L29" s="80"/>
      <c r="M29" s="80"/>
      <c r="N29" s="80"/>
      <c r="O29" s="80"/>
      <c r="P29" s="80">
        <v>1556.5</v>
      </c>
      <c r="Q29" s="80">
        <f t="shared" si="0"/>
        <v>0</v>
      </c>
      <c r="R29" s="80">
        <f t="shared" si="0"/>
        <v>0</v>
      </c>
      <c r="S29" s="80"/>
      <c r="T29" s="80"/>
      <c r="U29" s="80"/>
      <c r="V29" s="80">
        <v>1556.5</v>
      </c>
      <c r="W29" s="80"/>
      <c r="X29" s="80"/>
      <c r="Y29" s="80"/>
      <c r="Z29" s="80"/>
      <c r="AA29" s="72" t="s">
        <v>257</v>
      </c>
      <c r="AB29" s="72" t="s">
        <v>135</v>
      </c>
      <c r="AC29" s="73">
        <v>223</v>
      </c>
      <c r="AD29" s="106">
        <v>257</v>
      </c>
      <c r="AE29" s="86" t="s">
        <v>253</v>
      </c>
      <c r="AF29" s="86"/>
      <c r="AG29" s="22">
        <f t="shared" si="1"/>
        <v>2155.9</v>
      </c>
      <c r="AI29" s="25">
        <f t="shared" si="2"/>
        <v>172.5</v>
      </c>
      <c r="AJ29" s="25">
        <f t="shared" si="3"/>
        <v>495.9</v>
      </c>
      <c r="AK29" s="24">
        <f t="shared" si="4"/>
        <v>646.79999999999995</v>
      </c>
      <c r="AL29" s="25">
        <f t="shared" si="5"/>
        <v>840.7</v>
      </c>
      <c r="AN29" s="25">
        <f t="shared" si="6"/>
        <v>2155.9</v>
      </c>
    </row>
    <row r="30" spans="1:40" s="24" customFormat="1" ht="158.4" x14ac:dyDescent="0.25">
      <c r="A30" s="99" t="s">
        <v>78</v>
      </c>
      <c r="B30" s="101" t="s">
        <v>79</v>
      </c>
      <c r="C30" s="102" t="s">
        <v>243</v>
      </c>
      <c r="D30" s="80"/>
      <c r="E30" s="80">
        <v>1800</v>
      </c>
      <c r="F30" s="80"/>
      <c r="G30" s="80"/>
      <c r="H30" s="80"/>
      <c r="I30" s="80"/>
      <c r="J30" s="80"/>
      <c r="K30" s="80">
        <v>1800</v>
      </c>
      <c r="L30" s="80"/>
      <c r="M30" s="80"/>
      <c r="N30" s="80"/>
      <c r="O30" s="80"/>
      <c r="P30" s="80">
        <v>1313.1</v>
      </c>
      <c r="Q30" s="80">
        <f t="shared" si="0"/>
        <v>0</v>
      </c>
      <c r="R30" s="80">
        <f t="shared" si="0"/>
        <v>0</v>
      </c>
      <c r="S30" s="80"/>
      <c r="T30" s="80"/>
      <c r="U30" s="80"/>
      <c r="V30" s="80">
        <v>1313.1</v>
      </c>
      <c r="W30" s="80"/>
      <c r="X30" s="80"/>
      <c r="Y30" s="80"/>
      <c r="Z30" s="80"/>
      <c r="AA30" s="72" t="s">
        <v>257</v>
      </c>
      <c r="AB30" s="72" t="s">
        <v>135</v>
      </c>
      <c r="AC30" s="73">
        <v>150</v>
      </c>
      <c r="AD30" s="106">
        <v>201</v>
      </c>
      <c r="AE30" s="86" t="s">
        <v>253</v>
      </c>
      <c r="AF30" s="86"/>
      <c r="AG30" s="22">
        <f t="shared" si="1"/>
        <v>1800</v>
      </c>
      <c r="AI30" s="25">
        <f t="shared" si="2"/>
        <v>144</v>
      </c>
      <c r="AJ30" s="25">
        <f t="shared" si="3"/>
        <v>414</v>
      </c>
      <c r="AK30" s="24">
        <f t="shared" si="4"/>
        <v>540</v>
      </c>
      <c r="AL30" s="25">
        <f t="shared" si="5"/>
        <v>702</v>
      </c>
      <c r="AN30" s="25">
        <f t="shared" si="6"/>
        <v>1800</v>
      </c>
    </row>
    <row r="31" spans="1:40" s="24" customFormat="1" ht="79.2" x14ac:dyDescent="0.25">
      <c r="A31" s="99" t="s">
        <v>80</v>
      </c>
      <c r="B31" s="101" t="s">
        <v>81</v>
      </c>
      <c r="C31" s="102" t="s">
        <v>243</v>
      </c>
      <c r="D31" s="80">
        <v>756627.7</v>
      </c>
      <c r="E31" s="80"/>
      <c r="F31" s="80"/>
      <c r="G31" s="80"/>
      <c r="H31" s="80"/>
      <c r="I31" s="80">
        <v>697269.3</v>
      </c>
      <c r="J31" s="80"/>
      <c r="K31" s="80"/>
      <c r="L31" s="80"/>
      <c r="M31" s="80"/>
      <c r="N31" s="154">
        <f>480137.1+3.6</f>
        <v>480140.69999999995</v>
      </c>
      <c r="O31" s="80"/>
      <c r="P31" s="80" t="str">
        <f t="shared" si="0"/>
        <v>х</v>
      </c>
      <c r="Q31" s="80">
        <f t="shared" si="0"/>
        <v>0</v>
      </c>
      <c r="R31" s="80">
        <f t="shared" si="0"/>
        <v>0</v>
      </c>
      <c r="S31" s="80"/>
      <c r="T31" s="154">
        <f>480137.1+3.6</f>
        <v>480140.69999999995</v>
      </c>
      <c r="U31" s="80"/>
      <c r="V31" s="80" t="str">
        <f t="shared" ref="V31" si="7">AB31</f>
        <v>х</v>
      </c>
      <c r="W31" s="80"/>
      <c r="X31" s="80"/>
      <c r="Y31" s="80"/>
      <c r="Z31" s="80"/>
      <c r="AA31" s="72" t="s">
        <v>258</v>
      </c>
      <c r="AB31" s="72" t="s">
        <v>176</v>
      </c>
      <c r="AC31" s="72" t="s">
        <v>176</v>
      </c>
      <c r="AD31" s="107" t="s">
        <v>347</v>
      </c>
      <c r="AE31" s="104" t="s">
        <v>304</v>
      </c>
      <c r="AF31" s="104"/>
      <c r="AG31" s="22">
        <f t="shared" si="1"/>
        <v>0</v>
      </c>
      <c r="AI31" s="25">
        <f>3025.6-AI32</f>
        <v>3025.6</v>
      </c>
      <c r="AJ31" s="25"/>
      <c r="AL31" s="25"/>
      <c r="AN31" s="25">
        <f t="shared" ref="AN31:AN32" si="8">I31-U31</f>
        <v>697269.3</v>
      </c>
    </row>
    <row r="32" spans="1:40" s="24" customFormat="1" ht="157.19999999999999" customHeight="1" x14ac:dyDescent="0.25">
      <c r="A32" s="99" t="s">
        <v>82</v>
      </c>
      <c r="B32" s="101" t="s">
        <v>83</v>
      </c>
      <c r="C32" s="102" t="s">
        <v>243</v>
      </c>
      <c r="D32" s="80">
        <v>24139.3</v>
      </c>
      <c r="E32" s="80"/>
      <c r="F32" s="80"/>
      <c r="G32" s="80"/>
      <c r="H32" s="80"/>
      <c r="I32" s="80">
        <v>22129.3</v>
      </c>
      <c r="J32" s="80"/>
      <c r="K32" s="80"/>
      <c r="L32" s="80"/>
      <c r="M32" s="80"/>
      <c r="N32" s="80">
        <v>14232.9</v>
      </c>
      <c r="O32" s="80">
        <f t="shared" ref="N32:O39" si="9">U32</f>
        <v>0</v>
      </c>
      <c r="P32" s="80" t="str">
        <f t="shared" si="0"/>
        <v>х</v>
      </c>
      <c r="Q32" s="80">
        <f t="shared" si="0"/>
        <v>0</v>
      </c>
      <c r="R32" s="80">
        <f t="shared" si="0"/>
        <v>0</v>
      </c>
      <c r="S32" s="80"/>
      <c r="T32" s="80">
        <v>14232.9</v>
      </c>
      <c r="U32" s="80"/>
      <c r="V32" s="80" t="str">
        <f t="shared" ref="V32:V35" si="10">AB32</f>
        <v>х</v>
      </c>
      <c r="W32" s="80"/>
      <c r="X32" s="80"/>
      <c r="Y32" s="80"/>
      <c r="Z32" s="80"/>
      <c r="AA32" s="72" t="s">
        <v>259</v>
      </c>
      <c r="AB32" s="72" t="s">
        <v>176</v>
      </c>
      <c r="AC32" s="72" t="s">
        <v>176</v>
      </c>
      <c r="AD32" s="107" t="s">
        <v>348</v>
      </c>
      <c r="AE32" s="104" t="s">
        <v>304</v>
      </c>
      <c r="AF32" s="104"/>
      <c r="AG32" s="22">
        <f t="shared" si="1"/>
        <v>0</v>
      </c>
      <c r="AI32" s="25">
        <f>O32*0.5/100</f>
        <v>0</v>
      </c>
      <c r="AJ32" s="25"/>
      <c r="AL32" s="25"/>
      <c r="AN32" s="25">
        <f t="shared" si="8"/>
        <v>22129.3</v>
      </c>
    </row>
    <row r="33" spans="1:40" s="24" customFormat="1" ht="171.6" x14ac:dyDescent="0.25">
      <c r="A33" s="99" t="s">
        <v>84</v>
      </c>
      <c r="B33" s="101" t="s">
        <v>85</v>
      </c>
      <c r="C33" s="102" t="s">
        <v>243</v>
      </c>
      <c r="D33" s="80">
        <v>25000</v>
      </c>
      <c r="E33" s="80"/>
      <c r="F33" s="80"/>
      <c r="G33" s="80"/>
      <c r="H33" s="80"/>
      <c r="I33" s="80">
        <v>25000</v>
      </c>
      <c r="J33" s="80"/>
      <c r="K33" s="80"/>
      <c r="L33" s="80"/>
      <c r="M33" s="80"/>
      <c r="N33" s="80">
        <v>19799.2</v>
      </c>
      <c r="O33" s="80">
        <f t="shared" si="9"/>
        <v>0</v>
      </c>
      <c r="P33" s="80" t="str">
        <f t="shared" si="0"/>
        <v>х</v>
      </c>
      <c r="Q33" s="80">
        <f t="shared" si="0"/>
        <v>0</v>
      </c>
      <c r="R33" s="80">
        <f t="shared" si="0"/>
        <v>0</v>
      </c>
      <c r="S33" s="80"/>
      <c r="T33" s="80">
        <v>19799.2</v>
      </c>
      <c r="U33" s="80"/>
      <c r="V33" s="80" t="str">
        <f t="shared" si="10"/>
        <v>х</v>
      </c>
      <c r="W33" s="80"/>
      <c r="X33" s="80"/>
      <c r="Y33" s="80"/>
      <c r="Z33" s="80"/>
      <c r="AA33" s="72" t="s">
        <v>260</v>
      </c>
      <c r="AB33" s="72" t="s">
        <v>176</v>
      </c>
      <c r="AC33" s="72" t="s">
        <v>176</v>
      </c>
      <c r="AD33" s="108" t="s">
        <v>393</v>
      </c>
      <c r="AE33" s="104" t="s">
        <v>304</v>
      </c>
      <c r="AF33" s="86"/>
      <c r="AG33" s="22">
        <f t="shared" si="1"/>
        <v>0</v>
      </c>
      <c r="AI33" s="25">
        <f t="shared" si="2"/>
        <v>0</v>
      </c>
      <c r="AJ33" s="25">
        <f t="shared" si="3"/>
        <v>0</v>
      </c>
      <c r="AK33" s="24">
        <f t="shared" si="4"/>
        <v>0</v>
      </c>
      <c r="AL33" s="25">
        <f t="shared" si="5"/>
        <v>0</v>
      </c>
      <c r="AN33" s="25">
        <f>I33-U33</f>
        <v>25000</v>
      </c>
    </row>
    <row r="34" spans="1:40" s="24" customFormat="1" ht="118.8" x14ac:dyDescent="0.25">
      <c r="A34" s="99" t="s">
        <v>86</v>
      </c>
      <c r="B34" s="101" t="s">
        <v>338</v>
      </c>
      <c r="C34" s="102" t="s">
        <v>243</v>
      </c>
      <c r="D34" s="80">
        <v>603</v>
      </c>
      <c r="E34" s="80"/>
      <c r="F34" s="80"/>
      <c r="G34" s="80"/>
      <c r="H34" s="80"/>
      <c r="I34" s="80">
        <v>603</v>
      </c>
      <c r="J34" s="80"/>
      <c r="K34" s="80"/>
      <c r="L34" s="80"/>
      <c r="M34" s="80"/>
      <c r="N34" s="80">
        <v>398.9</v>
      </c>
      <c r="O34" s="80">
        <f t="shared" si="9"/>
        <v>0</v>
      </c>
      <c r="P34" s="80" t="str">
        <f t="shared" si="0"/>
        <v>х</v>
      </c>
      <c r="Q34" s="80">
        <f t="shared" si="0"/>
        <v>0</v>
      </c>
      <c r="R34" s="80"/>
      <c r="S34" s="80"/>
      <c r="T34" s="80">
        <v>398.9</v>
      </c>
      <c r="U34" s="80"/>
      <c r="V34" s="80" t="str">
        <f t="shared" si="10"/>
        <v>х</v>
      </c>
      <c r="W34" s="80"/>
      <c r="X34" s="80"/>
      <c r="Y34" s="80"/>
      <c r="Z34" s="80"/>
      <c r="AA34" s="72" t="s">
        <v>261</v>
      </c>
      <c r="AB34" s="109" t="s">
        <v>176</v>
      </c>
      <c r="AC34" s="109" t="s">
        <v>176</v>
      </c>
      <c r="AD34" s="86" t="s">
        <v>350</v>
      </c>
      <c r="AE34" s="104" t="s">
        <v>304</v>
      </c>
      <c r="AF34" s="86"/>
      <c r="AG34" s="22">
        <f t="shared" si="1"/>
        <v>0</v>
      </c>
      <c r="AI34" s="25"/>
      <c r="AJ34" s="25"/>
      <c r="AL34" s="25"/>
      <c r="AN34" s="25">
        <f>I34-U34</f>
        <v>603</v>
      </c>
    </row>
    <row r="35" spans="1:40" s="24" customFormat="1" ht="158.4" x14ac:dyDescent="0.25">
      <c r="A35" s="99" t="s">
        <v>87</v>
      </c>
      <c r="B35" s="101" t="s">
        <v>310</v>
      </c>
      <c r="C35" s="102" t="s">
        <v>243</v>
      </c>
      <c r="D35" s="80">
        <v>402</v>
      </c>
      <c r="E35" s="80"/>
      <c r="F35" s="80"/>
      <c r="G35" s="80"/>
      <c r="H35" s="80"/>
      <c r="I35" s="80">
        <v>402</v>
      </c>
      <c r="J35" s="80"/>
      <c r="K35" s="80"/>
      <c r="L35" s="80"/>
      <c r="M35" s="80"/>
      <c r="N35" s="80">
        <v>148.80000000000001</v>
      </c>
      <c r="O35" s="80">
        <f t="shared" si="9"/>
        <v>0</v>
      </c>
      <c r="P35" s="80" t="str">
        <f t="shared" si="0"/>
        <v>х</v>
      </c>
      <c r="Q35" s="80">
        <f t="shared" si="0"/>
        <v>0</v>
      </c>
      <c r="R35" s="80"/>
      <c r="S35" s="80"/>
      <c r="T35" s="80">
        <v>148.80000000000001</v>
      </c>
      <c r="U35" s="80"/>
      <c r="V35" s="80" t="str">
        <f t="shared" si="10"/>
        <v>х</v>
      </c>
      <c r="W35" s="80"/>
      <c r="X35" s="80"/>
      <c r="Y35" s="80"/>
      <c r="Z35" s="80"/>
      <c r="AA35" s="72" t="s">
        <v>262</v>
      </c>
      <c r="AB35" s="109" t="s">
        <v>176</v>
      </c>
      <c r="AC35" s="109" t="s">
        <v>176</v>
      </c>
      <c r="AD35" s="86" t="s">
        <v>349</v>
      </c>
      <c r="AE35" s="104" t="s">
        <v>304</v>
      </c>
      <c r="AF35" s="86"/>
      <c r="AG35" s="22">
        <f t="shared" si="1"/>
        <v>0</v>
      </c>
      <c r="AI35" s="25"/>
      <c r="AJ35" s="25"/>
      <c r="AL35" s="25"/>
      <c r="AN35" s="25">
        <f>I35-U35</f>
        <v>402</v>
      </c>
    </row>
    <row r="36" spans="1:40" s="24" customFormat="1" ht="171.6" x14ac:dyDescent="0.25">
      <c r="A36" s="105" t="s">
        <v>115</v>
      </c>
      <c r="B36" s="101" t="s">
        <v>116</v>
      </c>
      <c r="C36" s="102" t="s">
        <v>243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72" t="s">
        <v>263</v>
      </c>
      <c r="AB36" s="72" t="s">
        <v>176</v>
      </c>
      <c r="AC36" s="72" t="s">
        <v>176</v>
      </c>
      <c r="AD36" s="74" t="s">
        <v>351</v>
      </c>
      <c r="AE36" s="104" t="s">
        <v>304</v>
      </c>
      <c r="AF36" s="86"/>
      <c r="AG36" s="22"/>
      <c r="AI36" s="25"/>
      <c r="AJ36" s="25"/>
      <c r="AL36" s="25"/>
      <c r="AN36" s="25"/>
    </row>
    <row r="37" spans="1:40" s="24" customFormat="1" ht="290.39999999999998" x14ac:dyDescent="0.25">
      <c r="A37" s="105" t="s">
        <v>117</v>
      </c>
      <c r="B37" s="101" t="s">
        <v>118</v>
      </c>
      <c r="C37" s="102" t="s">
        <v>243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72" t="s">
        <v>264</v>
      </c>
      <c r="AB37" s="72" t="s">
        <v>176</v>
      </c>
      <c r="AC37" s="72" t="s">
        <v>176</v>
      </c>
      <c r="AD37" s="74" t="s">
        <v>265</v>
      </c>
      <c r="AE37" s="86" t="s">
        <v>253</v>
      </c>
      <c r="AF37" s="86"/>
      <c r="AG37" s="22"/>
      <c r="AI37" s="25"/>
      <c r="AJ37" s="25"/>
      <c r="AL37" s="25"/>
      <c r="AN37" s="25"/>
    </row>
    <row r="38" spans="1:40" s="24" customFormat="1" ht="118.8" x14ac:dyDescent="0.25">
      <c r="A38" s="105" t="s">
        <v>119</v>
      </c>
      <c r="B38" s="101" t="s">
        <v>120</v>
      </c>
      <c r="C38" s="102" t="s">
        <v>243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72" t="s">
        <v>266</v>
      </c>
      <c r="AB38" s="72" t="s">
        <v>176</v>
      </c>
      <c r="AC38" s="72" t="s">
        <v>176</v>
      </c>
      <c r="AD38" s="74" t="s">
        <v>267</v>
      </c>
      <c r="AE38" s="104" t="s">
        <v>304</v>
      </c>
      <c r="AF38" s="86"/>
      <c r="AG38" s="22"/>
      <c r="AI38" s="25"/>
      <c r="AJ38" s="25"/>
      <c r="AL38" s="25"/>
      <c r="AN38" s="25"/>
    </row>
    <row r="39" spans="1:40" s="24" customFormat="1" ht="118.8" x14ac:dyDescent="0.25">
      <c r="A39" s="99" t="s">
        <v>88</v>
      </c>
      <c r="B39" s="101" t="s">
        <v>89</v>
      </c>
      <c r="C39" s="102" t="s">
        <v>243</v>
      </c>
      <c r="D39" s="80"/>
      <c r="E39" s="80">
        <v>503189.6</v>
      </c>
      <c r="F39" s="80"/>
      <c r="G39" s="80"/>
      <c r="H39" s="80"/>
      <c r="I39" s="80"/>
      <c r="J39" s="80"/>
      <c r="K39" s="80">
        <v>517595.2</v>
      </c>
      <c r="L39" s="80"/>
      <c r="M39" s="80"/>
      <c r="N39" s="80">
        <f t="shared" si="9"/>
        <v>0</v>
      </c>
      <c r="O39" s="80">
        <f t="shared" si="9"/>
        <v>0</v>
      </c>
      <c r="P39" s="80">
        <v>348742.7</v>
      </c>
      <c r="Q39" s="80">
        <f>W39</f>
        <v>0</v>
      </c>
      <c r="R39" s="80">
        <f t="shared" si="0"/>
        <v>0</v>
      </c>
      <c r="S39" s="80"/>
      <c r="T39" s="80">
        <f t="shared" ref="T39" si="11">Z39</f>
        <v>0</v>
      </c>
      <c r="U39" s="80"/>
      <c r="V39" s="80">
        <v>348742.7</v>
      </c>
      <c r="W39" s="80"/>
      <c r="X39" s="80"/>
      <c r="Y39" s="80"/>
      <c r="Z39" s="80"/>
      <c r="AA39" s="72" t="s">
        <v>268</v>
      </c>
      <c r="AB39" s="72" t="s">
        <v>176</v>
      </c>
      <c r="AC39" s="72" t="s">
        <v>176</v>
      </c>
      <c r="AD39" s="74" t="s">
        <v>176</v>
      </c>
      <c r="AE39" s="104" t="s">
        <v>304</v>
      </c>
      <c r="AF39" s="104"/>
      <c r="AG39" s="22">
        <f t="shared" si="1"/>
        <v>517595.2</v>
      </c>
      <c r="AI39" s="25">
        <f>ROUND(E39*0.21,1)</f>
        <v>105669.8</v>
      </c>
      <c r="AJ39" s="25">
        <f t="shared" si="3"/>
        <v>115733.6</v>
      </c>
      <c r="AK39" s="24">
        <f>ROUND(E39*0.28,1)</f>
        <v>140893.1</v>
      </c>
      <c r="AL39" s="25">
        <f t="shared" si="5"/>
        <v>140893.09999999995</v>
      </c>
      <c r="AN39" s="25">
        <f>K39-W39</f>
        <v>517595.2</v>
      </c>
    </row>
    <row r="40" spans="1:40" s="24" customFormat="1" ht="105.6" x14ac:dyDescent="0.25">
      <c r="A40" s="99" t="s">
        <v>227</v>
      </c>
      <c r="B40" s="101" t="s">
        <v>321</v>
      </c>
      <c r="C40" s="102" t="s">
        <v>243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72" t="s">
        <v>323</v>
      </c>
      <c r="AB40" s="72" t="s">
        <v>271</v>
      </c>
      <c r="AC40" s="73">
        <v>1</v>
      </c>
      <c r="AD40" s="107" t="s">
        <v>342</v>
      </c>
      <c r="AE40" s="104" t="s">
        <v>304</v>
      </c>
      <c r="AF40" s="86"/>
      <c r="AG40" s="22">
        <f>K40-Q40</f>
        <v>0</v>
      </c>
      <c r="AI40" s="25">
        <f>ROUND(E40*0.08,1)</f>
        <v>0</v>
      </c>
      <c r="AJ40" s="25">
        <f>ROUND(E40*0.23,1)</f>
        <v>0</v>
      </c>
      <c r="AK40" s="24">
        <f>ROUND(E40*0.3,1)</f>
        <v>0</v>
      </c>
      <c r="AL40" s="25">
        <f>E40-AI40-AJ40-AK40</f>
        <v>0</v>
      </c>
      <c r="AN40" s="25">
        <f>K40-W40</f>
        <v>0</v>
      </c>
    </row>
    <row r="41" spans="1:40" s="24" customFormat="1" ht="79.2" x14ac:dyDescent="0.25">
      <c r="A41" s="99" t="s">
        <v>106</v>
      </c>
      <c r="B41" s="101" t="s">
        <v>322</v>
      </c>
      <c r="C41" s="102" t="s">
        <v>243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>
        <f t="shared" ref="P41:R43" si="12">V41</f>
        <v>0</v>
      </c>
      <c r="Q41" s="80">
        <f t="shared" si="12"/>
        <v>0</v>
      </c>
      <c r="R41" s="80">
        <f t="shared" si="12"/>
        <v>0</v>
      </c>
      <c r="S41" s="80"/>
      <c r="T41" s="80"/>
      <c r="U41" s="80"/>
      <c r="V41" s="80"/>
      <c r="W41" s="80"/>
      <c r="X41" s="80"/>
      <c r="Y41" s="80"/>
      <c r="Z41" s="80"/>
      <c r="AA41" s="72" t="s">
        <v>324</v>
      </c>
      <c r="AB41" s="72" t="s">
        <v>247</v>
      </c>
      <c r="AC41" s="73">
        <v>237</v>
      </c>
      <c r="AD41" s="103">
        <v>251.70400000000001</v>
      </c>
      <c r="AE41" s="104" t="s">
        <v>304</v>
      </c>
      <c r="AF41" s="86"/>
      <c r="AG41" s="22">
        <f>K41-Q41</f>
        <v>0</v>
      </c>
      <c r="AI41" s="25">
        <f>ROUND(E41*0.08,1)</f>
        <v>0</v>
      </c>
      <c r="AJ41" s="25">
        <f>ROUND(E41*0.23,1)</f>
        <v>0</v>
      </c>
      <c r="AK41" s="24">
        <f>ROUND(E41*0.3,1)</f>
        <v>0</v>
      </c>
      <c r="AL41" s="25">
        <f>E41-AI41-AJ41-AK41</f>
        <v>0</v>
      </c>
      <c r="AN41" s="25">
        <f>K41-W41</f>
        <v>0</v>
      </c>
    </row>
    <row r="42" spans="1:40" s="24" customFormat="1" ht="148.94999999999999" customHeight="1" x14ac:dyDescent="0.25">
      <c r="A42" s="99" t="s">
        <v>108</v>
      </c>
      <c r="B42" s="101" t="s">
        <v>325</v>
      </c>
      <c r="C42" s="102" t="s">
        <v>243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>
        <f t="shared" si="12"/>
        <v>0</v>
      </c>
      <c r="Q42" s="80">
        <f t="shared" si="12"/>
        <v>0</v>
      </c>
      <c r="R42" s="80">
        <f t="shared" si="12"/>
        <v>0</v>
      </c>
      <c r="S42" s="80"/>
      <c r="T42" s="80"/>
      <c r="U42" s="80"/>
      <c r="V42" s="80"/>
      <c r="W42" s="80"/>
      <c r="X42" s="80"/>
      <c r="Y42" s="80"/>
      <c r="Z42" s="80"/>
      <c r="AA42" s="72" t="s">
        <v>326</v>
      </c>
      <c r="AB42" s="72" t="s">
        <v>176</v>
      </c>
      <c r="AC42" s="73" t="s">
        <v>176</v>
      </c>
      <c r="AD42" s="106" t="s">
        <v>176</v>
      </c>
      <c r="AE42" s="104" t="s">
        <v>304</v>
      </c>
      <c r="AF42" s="86"/>
      <c r="AG42" s="22">
        <f>K42-Q42</f>
        <v>0</v>
      </c>
      <c r="AI42" s="25">
        <f>ROUND(E42*0.08,1)</f>
        <v>0</v>
      </c>
      <c r="AJ42" s="25">
        <f>ROUND(E42*0.23,1)</f>
        <v>0</v>
      </c>
      <c r="AK42" s="24">
        <f>ROUND(E42*0.3,1)</f>
        <v>0</v>
      </c>
      <c r="AL42" s="25">
        <f>E42-AI42-AJ42-AK42</f>
        <v>0</v>
      </c>
      <c r="AN42" s="25">
        <f>K42-W42</f>
        <v>0</v>
      </c>
    </row>
    <row r="43" spans="1:40" s="24" customFormat="1" ht="183" customHeight="1" x14ac:dyDescent="0.25">
      <c r="A43" s="99" t="s">
        <v>319</v>
      </c>
      <c r="B43" s="101" t="s">
        <v>328</v>
      </c>
      <c r="C43" s="102" t="s">
        <v>243</v>
      </c>
      <c r="D43" s="80"/>
      <c r="E43" s="80">
        <v>1744.6</v>
      </c>
      <c r="F43" s="80"/>
      <c r="G43" s="80"/>
      <c r="H43" s="80"/>
      <c r="I43" s="80"/>
      <c r="J43" s="80"/>
      <c r="K43" s="80">
        <v>1744.6</v>
      </c>
      <c r="L43" s="80"/>
      <c r="M43" s="80"/>
      <c r="N43" s="80"/>
      <c r="O43" s="80"/>
      <c r="P43" s="80">
        <f t="shared" si="12"/>
        <v>0</v>
      </c>
      <c r="Q43" s="80">
        <f t="shared" si="12"/>
        <v>0</v>
      </c>
      <c r="R43" s="80">
        <f t="shared" si="12"/>
        <v>0</v>
      </c>
      <c r="S43" s="80"/>
      <c r="T43" s="80"/>
      <c r="U43" s="80"/>
      <c r="V43" s="80"/>
      <c r="W43" s="80"/>
      <c r="X43" s="80"/>
      <c r="Y43" s="80"/>
      <c r="Z43" s="80"/>
      <c r="AA43" s="72" t="s">
        <v>327</v>
      </c>
      <c r="AB43" s="72" t="s">
        <v>135</v>
      </c>
      <c r="AC43" s="73">
        <v>24</v>
      </c>
      <c r="AD43" s="106">
        <v>0</v>
      </c>
      <c r="AE43" s="104" t="s">
        <v>304</v>
      </c>
      <c r="AF43" s="86"/>
      <c r="AG43" s="22">
        <f>K43-Q43</f>
        <v>1744.6</v>
      </c>
      <c r="AI43" s="25">
        <f>ROUND(E43*0.08,1)</f>
        <v>139.6</v>
      </c>
      <c r="AJ43" s="25">
        <f>ROUND(E43*0.23,1)</f>
        <v>401.3</v>
      </c>
      <c r="AK43" s="24">
        <f>ROUND(E43*0.3,1)</f>
        <v>523.4</v>
      </c>
      <c r="AL43" s="25">
        <f>E43-AI43-AJ43-AK43</f>
        <v>680.30000000000007</v>
      </c>
      <c r="AN43" s="25">
        <f>K43-W43</f>
        <v>1744.6</v>
      </c>
    </row>
    <row r="44" spans="1:40" s="24" customFormat="1" ht="52.8" x14ac:dyDescent="0.25">
      <c r="A44" s="105"/>
      <c r="B44" s="110" t="s">
        <v>90</v>
      </c>
      <c r="C44" s="102" t="s">
        <v>243</v>
      </c>
      <c r="D44" s="80"/>
      <c r="E44" s="80"/>
      <c r="F44" s="80"/>
      <c r="G44" s="80"/>
      <c r="H44" s="80">
        <f>H49</f>
        <v>255966.1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>
        <f>S49</f>
        <v>179176.3</v>
      </c>
      <c r="T44" s="80"/>
      <c r="U44" s="80"/>
      <c r="V44" s="80"/>
      <c r="W44" s="80"/>
      <c r="X44" s="80"/>
      <c r="Y44" s="80">
        <v>179176.3</v>
      </c>
      <c r="Z44" s="80"/>
      <c r="AA44" s="80" t="s">
        <v>269</v>
      </c>
      <c r="AB44" s="80"/>
      <c r="AC44" s="80"/>
      <c r="AD44" s="86"/>
      <c r="AE44" s="86"/>
      <c r="AF44" s="104"/>
      <c r="AG44" s="22"/>
      <c r="AI44" s="25"/>
      <c r="AJ44" s="25"/>
      <c r="AL44" s="25"/>
      <c r="AN44" s="25"/>
    </row>
    <row r="45" spans="1:40" s="24" customFormat="1" ht="210.6" customHeight="1" x14ac:dyDescent="0.25">
      <c r="A45" s="105" t="s">
        <v>50</v>
      </c>
      <c r="B45" s="101" t="s">
        <v>91</v>
      </c>
      <c r="C45" s="102" t="s">
        <v>243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111" t="s">
        <v>329</v>
      </c>
      <c r="AB45" s="72" t="s">
        <v>176</v>
      </c>
      <c r="AC45" s="72" t="s">
        <v>176</v>
      </c>
      <c r="AD45" s="74" t="s">
        <v>340</v>
      </c>
      <c r="AE45" s="104" t="s">
        <v>304</v>
      </c>
      <c r="AF45" s="104"/>
      <c r="AG45" s="22"/>
      <c r="AI45" s="25"/>
      <c r="AJ45" s="25"/>
      <c r="AL45" s="25"/>
      <c r="AN45" s="25"/>
    </row>
    <row r="46" spans="1:40" s="24" customFormat="1" ht="174.6" customHeight="1" x14ac:dyDescent="0.25">
      <c r="A46" s="105" t="s">
        <v>51</v>
      </c>
      <c r="B46" s="101" t="s">
        <v>92</v>
      </c>
      <c r="C46" s="102" t="s">
        <v>243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5" t="s">
        <v>270</v>
      </c>
      <c r="AB46" s="72" t="s">
        <v>271</v>
      </c>
      <c r="AC46" s="73">
        <v>240</v>
      </c>
      <c r="AD46" s="74">
        <v>473</v>
      </c>
      <c r="AE46" s="86" t="s">
        <v>253</v>
      </c>
      <c r="AF46" s="104"/>
      <c r="AG46" s="22"/>
      <c r="AI46" s="25"/>
      <c r="AJ46" s="25"/>
      <c r="AL46" s="25"/>
      <c r="AN46" s="25"/>
    </row>
    <row r="47" spans="1:40" s="24" customFormat="1" ht="105.6" x14ac:dyDescent="0.25">
      <c r="A47" s="105" t="s">
        <v>68</v>
      </c>
      <c r="B47" s="101" t="s">
        <v>93</v>
      </c>
      <c r="C47" s="102" t="s">
        <v>243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112" t="s">
        <v>272</v>
      </c>
      <c r="AB47" s="72" t="s">
        <v>176</v>
      </c>
      <c r="AC47" s="72" t="s">
        <v>176</v>
      </c>
      <c r="AD47" s="74" t="s">
        <v>176</v>
      </c>
      <c r="AE47" s="104" t="s">
        <v>304</v>
      </c>
      <c r="AF47" s="104"/>
      <c r="AG47" s="22"/>
      <c r="AI47" s="25"/>
      <c r="AJ47" s="25"/>
      <c r="AL47" s="25"/>
      <c r="AN47" s="25"/>
    </row>
    <row r="48" spans="1:40" s="24" customFormat="1" ht="198" x14ac:dyDescent="0.25">
      <c r="A48" s="105" t="s">
        <v>70</v>
      </c>
      <c r="B48" s="101" t="s">
        <v>94</v>
      </c>
      <c r="C48" s="102" t="s">
        <v>243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112" t="s">
        <v>273</v>
      </c>
      <c r="AB48" s="135" t="s">
        <v>274</v>
      </c>
      <c r="AC48" s="135">
        <v>255966.1</v>
      </c>
      <c r="AD48" s="133">
        <v>179176.3</v>
      </c>
      <c r="AE48" s="134" t="s">
        <v>304</v>
      </c>
      <c r="AF48" s="104"/>
      <c r="AG48" s="22"/>
      <c r="AI48" s="25"/>
      <c r="AJ48" s="25"/>
      <c r="AL48" s="25"/>
      <c r="AN48" s="25"/>
    </row>
    <row r="49" spans="1:40" s="24" customFormat="1" ht="158.4" x14ac:dyDescent="0.25">
      <c r="A49" s="105" t="s">
        <v>72</v>
      </c>
      <c r="B49" s="101" t="s">
        <v>95</v>
      </c>
      <c r="C49" s="102" t="s">
        <v>243</v>
      </c>
      <c r="D49" s="80"/>
      <c r="E49" s="80"/>
      <c r="F49" s="80"/>
      <c r="G49" s="80"/>
      <c r="H49" s="80">
        <v>255966.1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>
        <v>179176.3</v>
      </c>
      <c r="T49" s="80"/>
      <c r="U49" s="80"/>
      <c r="V49" s="80"/>
      <c r="W49" s="80"/>
      <c r="X49" s="80"/>
      <c r="Y49" s="80">
        <v>179176.3</v>
      </c>
      <c r="Z49" s="80"/>
      <c r="AA49" s="81" t="s">
        <v>275</v>
      </c>
      <c r="AB49" s="72" t="s">
        <v>125</v>
      </c>
      <c r="AC49" s="72" t="s">
        <v>330</v>
      </c>
      <c r="AD49" s="74" t="s">
        <v>176</v>
      </c>
      <c r="AE49" s="104" t="s">
        <v>304</v>
      </c>
      <c r="AF49" s="104"/>
      <c r="AG49" s="22"/>
      <c r="AI49" s="25"/>
      <c r="AJ49" s="25"/>
      <c r="AL49" s="25"/>
      <c r="AN49" s="25"/>
    </row>
    <row r="50" spans="1:40" s="24" customFormat="1" ht="79.2" x14ac:dyDescent="0.25">
      <c r="A50" s="105" t="s">
        <v>74</v>
      </c>
      <c r="B50" s="101" t="s">
        <v>96</v>
      </c>
      <c r="C50" s="102" t="s">
        <v>243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5" t="s">
        <v>276</v>
      </c>
      <c r="AB50" s="72" t="s">
        <v>271</v>
      </c>
      <c r="AC50" s="73">
        <v>4</v>
      </c>
      <c r="AD50" s="74">
        <v>3</v>
      </c>
      <c r="AE50" s="104" t="s">
        <v>304</v>
      </c>
      <c r="AF50" s="104"/>
      <c r="AG50" s="22"/>
      <c r="AI50" s="25"/>
      <c r="AJ50" s="25"/>
      <c r="AL50" s="25"/>
      <c r="AN50" s="25"/>
    </row>
    <row r="51" spans="1:40" s="24" customFormat="1" ht="105.6" x14ac:dyDescent="0.25">
      <c r="A51" s="105" t="s">
        <v>76</v>
      </c>
      <c r="B51" s="101" t="s">
        <v>97</v>
      </c>
      <c r="C51" s="102" t="s">
        <v>243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112" t="s">
        <v>277</v>
      </c>
      <c r="AB51" s="72" t="s">
        <v>176</v>
      </c>
      <c r="AC51" s="72" t="s">
        <v>176</v>
      </c>
      <c r="AD51" s="74" t="s">
        <v>176</v>
      </c>
      <c r="AE51" s="104" t="s">
        <v>304</v>
      </c>
      <c r="AF51" s="104"/>
      <c r="AG51" s="22"/>
      <c r="AI51" s="25"/>
      <c r="AJ51" s="25"/>
      <c r="AL51" s="25"/>
      <c r="AN51" s="25"/>
    </row>
    <row r="52" spans="1:40" s="24" customFormat="1" ht="224.4" x14ac:dyDescent="0.25">
      <c r="A52" s="105" t="s">
        <v>98</v>
      </c>
      <c r="B52" s="101" t="s">
        <v>99</v>
      </c>
      <c r="C52" s="102" t="s">
        <v>243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1" t="s">
        <v>278</v>
      </c>
      <c r="AB52" s="72" t="s">
        <v>279</v>
      </c>
      <c r="AC52" s="72" t="s">
        <v>284</v>
      </c>
      <c r="AD52" s="74" t="s">
        <v>294</v>
      </c>
      <c r="AE52" s="104" t="s">
        <v>304</v>
      </c>
      <c r="AF52" s="104"/>
      <c r="AG52" s="22"/>
      <c r="AI52" s="25"/>
      <c r="AJ52" s="25"/>
      <c r="AL52" s="25"/>
      <c r="AN52" s="25"/>
    </row>
    <row r="53" spans="1:40" s="24" customFormat="1" ht="92.4" x14ac:dyDescent="0.25">
      <c r="A53" s="105" t="s">
        <v>100</v>
      </c>
      <c r="B53" s="101" t="s">
        <v>101</v>
      </c>
      <c r="C53" s="102" t="s">
        <v>243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112" t="s">
        <v>280</v>
      </c>
      <c r="AB53" s="72" t="s">
        <v>271</v>
      </c>
      <c r="AC53" s="73">
        <v>1</v>
      </c>
      <c r="AD53" s="74">
        <v>0</v>
      </c>
      <c r="AE53" s="104" t="s">
        <v>304</v>
      </c>
      <c r="AF53" s="104"/>
      <c r="AG53" s="22"/>
      <c r="AI53" s="25"/>
      <c r="AJ53" s="25"/>
      <c r="AL53" s="25"/>
      <c r="AN53" s="25"/>
    </row>
    <row r="54" spans="1:40" s="24" customFormat="1" ht="79.2" x14ac:dyDescent="0.25">
      <c r="A54" s="105" t="s">
        <v>102</v>
      </c>
      <c r="B54" s="101" t="s">
        <v>103</v>
      </c>
      <c r="C54" s="102" t="s">
        <v>243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112" t="s">
        <v>281</v>
      </c>
      <c r="AB54" s="72" t="s">
        <v>176</v>
      </c>
      <c r="AC54" s="72" t="s">
        <v>176</v>
      </c>
      <c r="AD54" s="74" t="s">
        <v>176</v>
      </c>
      <c r="AE54" s="104" t="s">
        <v>304</v>
      </c>
      <c r="AF54" s="104"/>
      <c r="AG54" s="22"/>
      <c r="AI54" s="25"/>
      <c r="AJ54" s="25"/>
      <c r="AL54" s="25"/>
      <c r="AN54" s="25"/>
    </row>
    <row r="55" spans="1:40" s="24" customFormat="1" ht="66" x14ac:dyDescent="0.25">
      <c r="A55" s="105" t="s">
        <v>104</v>
      </c>
      <c r="B55" s="101" t="s">
        <v>105</v>
      </c>
      <c r="C55" s="102" t="s">
        <v>243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112" t="s">
        <v>282</v>
      </c>
      <c r="AB55" s="72" t="s">
        <v>271</v>
      </c>
      <c r="AC55" s="73">
        <v>4</v>
      </c>
      <c r="AD55" s="74">
        <v>3</v>
      </c>
      <c r="AE55" s="104" t="s">
        <v>304</v>
      </c>
      <c r="AF55" s="104"/>
      <c r="AG55" s="22"/>
      <c r="AI55" s="25"/>
      <c r="AJ55" s="25"/>
      <c r="AL55" s="25"/>
      <c r="AN55" s="25"/>
    </row>
    <row r="56" spans="1:40" s="24" customFormat="1" ht="66" x14ac:dyDescent="0.25">
      <c r="A56" s="105" t="s">
        <v>106</v>
      </c>
      <c r="B56" s="101" t="s">
        <v>107</v>
      </c>
      <c r="C56" s="102" t="s">
        <v>243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72" t="s">
        <v>283</v>
      </c>
      <c r="AB56" s="72" t="s">
        <v>271</v>
      </c>
      <c r="AC56" s="73">
        <v>1000</v>
      </c>
      <c r="AD56" s="74">
        <v>1128</v>
      </c>
      <c r="AE56" s="104" t="s">
        <v>304</v>
      </c>
      <c r="AF56" s="104"/>
      <c r="AG56" s="22"/>
      <c r="AI56" s="25"/>
      <c r="AJ56" s="25"/>
      <c r="AL56" s="25"/>
      <c r="AN56" s="25"/>
    </row>
    <row r="57" spans="1:40" s="24" customFormat="1" ht="211.2" x14ac:dyDescent="0.25">
      <c r="A57" s="105" t="s">
        <v>108</v>
      </c>
      <c r="B57" s="101" t="s">
        <v>109</v>
      </c>
      <c r="C57" s="102" t="s">
        <v>243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72" t="s">
        <v>285</v>
      </c>
      <c r="AB57" s="72" t="s">
        <v>176</v>
      </c>
      <c r="AC57" s="72" t="s">
        <v>176</v>
      </c>
      <c r="AD57" s="74" t="s">
        <v>425</v>
      </c>
      <c r="AE57" s="104" t="s">
        <v>304</v>
      </c>
      <c r="AF57" s="104"/>
      <c r="AG57" s="22"/>
      <c r="AI57" s="25"/>
      <c r="AJ57" s="25"/>
      <c r="AL57" s="25"/>
      <c r="AN57" s="25"/>
    </row>
    <row r="58" spans="1:40" s="24" customFormat="1" ht="78" customHeight="1" x14ac:dyDescent="0.25">
      <c r="A58" s="99"/>
      <c r="B58" s="98" t="s">
        <v>49</v>
      </c>
      <c r="C58" s="113"/>
      <c r="D58" s="88">
        <f>SUM(D59+D60+D62+D61)</f>
        <v>1386.1000000000001</v>
      </c>
      <c r="E58" s="88">
        <f>SUM(E59+E60+E62+E61)</f>
        <v>886.19999999999993</v>
      </c>
      <c r="F58" s="80"/>
      <c r="G58" s="80"/>
      <c r="H58" s="80"/>
      <c r="I58" s="88">
        <f>SUM(I59+I60+I62+I61)</f>
        <v>1386.1000000000001</v>
      </c>
      <c r="J58" s="88">
        <f>SUM(J59+J60+J62+J61)</f>
        <v>0</v>
      </c>
      <c r="K58" s="88">
        <f>SUM(K59+K60+K62+K61)</f>
        <v>886.19999999999993</v>
      </c>
      <c r="L58" s="88"/>
      <c r="M58" s="88"/>
      <c r="N58" s="88">
        <f>SUM(N59+N60+N62+N61)</f>
        <v>80</v>
      </c>
      <c r="O58" s="88"/>
      <c r="P58" s="88">
        <f>SUM(P59+P60+P62+P61)</f>
        <v>51.300000000000004</v>
      </c>
      <c r="Q58" s="88"/>
      <c r="R58" s="80"/>
      <c r="S58" s="80"/>
      <c r="T58" s="88">
        <f>SUM(T59+T60+T62+T61)</f>
        <v>80</v>
      </c>
      <c r="U58" s="88"/>
      <c r="V58" s="88">
        <f>SUM(V59+V60+V62+V61)</f>
        <v>51.300000000000004</v>
      </c>
      <c r="W58" s="88"/>
      <c r="X58" s="80"/>
      <c r="Y58" s="80"/>
      <c r="Z58" s="80"/>
      <c r="AA58" s="86"/>
      <c r="AB58" s="86"/>
      <c r="AC58" s="86"/>
      <c r="AD58" s="86"/>
      <c r="AE58" s="86"/>
      <c r="AF58" s="86"/>
      <c r="AG58" s="21">
        <f>SUM(AG59+AG60+AG62+AG61)</f>
        <v>886.19999999999993</v>
      </c>
    </row>
    <row r="59" spans="1:40" s="24" customFormat="1" ht="178.2" customHeight="1" x14ac:dyDescent="0.25">
      <c r="A59" s="114" t="s">
        <v>51</v>
      </c>
      <c r="B59" s="115" t="s">
        <v>331</v>
      </c>
      <c r="C59" s="102" t="s">
        <v>243</v>
      </c>
      <c r="D59" s="80">
        <v>188.9</v>
      </c>
      <c r="E59" s="80">
        <v>120.8</v>
      </c>
      <c r="F59" s="80"/>
      <c r="G59" s="80"/>
      <c r="H59" s="80"/>
      <c r="I59" s="80">
        <v>188.9</v>
      </c>
      <c r="J59" s="80"/>
      <c r="K59" s="80">
        <v>120.8</v>
      </c>
      <c r="L59" s="80"/>
      <c r="M59" s="80"/>
      <c r="N59" s="80">
        <v>61</v>
      </c>
      <c r="O59" s="80"/>
      <c r="P59" s="80">
        <v>39</v>
      </c>
      <c r="Q59" s="80"/>
      <c r="R59" s="80"/>
      <c r="S59" s="80"/>
      <c r="T59" s="80">
        <v>61</v>
      </c>
      <c r="U59" s="80"/>
      <c r="V59" s="80">
        <v>39</v>
      </c>
      <c r="W59" s="80"/>
      <c r="X59" s="80"/>
      <c r="Y59" s="80"/>
      <c r="Z59" s="80"/>
      <c r="AA59" s="116" t="s">
        <v>291</v>
      </c>
      <c r="AB59" s="74" t="s">
        <v>176</v>
      </c>
      <c r="AC59" s="74" t="s">
        <v>286</v>
      </c>
      <c r="AD59" s="74" t="s">
        <v>343</v>
      </c>
      <c r="AE59" s="104" t="s">
        <v>304</v>
      </c>
      <c r="AF59" s="86"/>
      <c r="AG59" s="22">
        <f t="shared" ref="AG59:AG62" si="13">K59-Q59</f>
        <v>120.8</v>
      </c>
    </row>
    <row r="60" spans="1:40" s="24" customFormat="1" ht="178.95" customHeight="1" x14ac:dyDescent="0.25">
      <c r="A60" s="114" t="s">
        <v>332</v>
      </c>
      <c r="B60" s="115" t="s">
        <v>333</v>
      </c>
      <c r="C60" s="102" t="s">
        <v>244</v>
      </c>
      <c r="D60" s="80">
        <v>1042.4000000000001</v>
      </c>
      <c r="E60" s="80">
        <v>666.4</v>
      </c>
      <c r="F60" s="80"/>
      <c r="G60" s="80"/>
      <c r="H60" s="80"/>
      <c r="I60" s="80">
        <v>1042.4000000000001</v>
      </c>
      <c r="J60" s="80"/>
      <c r="K60" s="80">
        <v>666.4</v>
      </c>
      <c r="L60" s="80"/>
      <c r="M60" s="80"/>
      <c r="N60" s="80">
        <v>16.600000000000001</v>
      </c>
      <c r="O60" s="80"/>
      <c r="P60" s="80">
        <v>10.7</v>
      </c>
      <c r="Q60" s="80"/>
      <c r="R60" s="80"/>
      <c r="S60" s="80"/>
      <c r="T60" s="80">
        <v>16.600000000000001</v>
      </c>
      <c r="U60" s="80"/>
      <c r="V60" s="80">
        <v>10.7</v>
      </c>
      <c r="W60" s="80"/>
      <c r="X60" s="80"/>
      <c r="Y60" s="80"/>
      <c r="Z60" s="80"/>
      <c r="AA60" s="116" t="s">
        <v>287</v>
      </c>
      <c r="AB60" s="74" t="s">
        <v>135</v>
      </c>
      <c r="AC60" s="74">
        <v>500</v>
      </c>
      <c r="AD60" s="74">
        <v>8</v>
      </c>
      <c r="AE60" s="104" t="s">
        <v>304</v>
      </c>
      <c r="AF60" s="86"/>
      <c r="AG60" s="22">
        <f t="shared" si="13"/>
        <v>666.4</v>
      </c>
    </row>
    <row r="61" spans="1:40" s="24" customFormat="1" ht="187.95" customHeight="1" x14ac:dyDescent="0.25">
      <c r="A61" s="114" t="s">
        <v>335</v>
      </c>
      <c r="B61" s="115" t="s">
        <v>334</v>
      </c>
      <c r="C61" s="102" t="s">
        <v>243</v>
      </c>
      <c r="D61" s="80">
        <v>61</v>
      </c>
      <c r="E61" s="80">
        <v>39</v>
      </c>
      <c r="F61" s="80"/>
      <c r="G61" s="80"/>
      <c r="H61" s="80"/>
      <c r="I61" s="80">
        <v>61</v>
      </c>
      <c r="J61" s="80"/>
      <c r="K61" s="80">
        <v>39</v>
      </c>
      <c r="L61" s="80"/>
      <c r="M61" s="80"/>
      <c r="N61" s="80">
        <v>2.4</v>
      </c>
      <c r="O61" s="80"/>
      <c r="P61" s="80">
        <v>1.6</v>
      </c>
      <c r="Q61" s="80"/>
      <c r="R61" s="80"/>
      <c r="S61" s="80"/>
      <c r="T61" s="80">
        <v>2.4</v>
      </c>
      <c r="U61" s="80"/>
      <c r="V61" s="80">
        <v>1.6</v>
      </c>
      <c r="W61" s="80"/>
      <c r="X61" s="80"/>
      <c r="Y61" s="80"/>
      <c r="Z61" s="80"/>
      <c r="AA61" s="74" t="s">
        <v>289</v>
      </c>
      <c r="AB61" s="74" t="s">
        <v>135</v>
      </c>
      <c r="AC61" s="74">
        <v>25</v>
      </c>
      <c r="AD61" s="74">
        <v>1</v>
      </c>
      <c r="AE61" s="104" t="s">
        <v>304</v>
      </c>
      <c r="AF61" s="86"/>
      <c r="AG61" s="22">
        <f>K61-Q61</f>
        <v>39</v>
      </c>
    </row>
    <row r="62" spans="1:40" s="24" customFormat="1" ht="150.6" customHeight="1" x14ac:dyDescent="0.25">
      <c r="A62" s="114" t="s">
        <v>337</v>
      </c>
      <c r="B62" s="115" t="s">
        <v>336</v>
      </c>
      <c r="C62" s="102" t="s">
        <v>243</v>
      </c>
      <c r="D62" s="80">
        <v>93.8</v>
      </c>
      <c r="E62" s="80">
        <v>60</v>
      </c>
      <c r="F62" s="80"/>
      <c r="G62" s="80"/>
      <c r="H62" s="80"/>
      <c r="I62" s="80">
        <v>93.8</v>
      </c>
      <c r="J62" s="80"/>
      <c r="K62" s="80">
        <v>60</v>
      </c>
      <c r="L62" s="80"/>
      <c r="M62" s="80"/>
      <c r="N62" s="80">
        <v>0</v>
      </c>
      <c r="O62" s="80"/>
      <c r="P62" s="80">
        <f t="shared" ref="P62" si="14">V62</f>
        <v>0</v>
      </c>
      <c r="Q62" s="80"/>
      <c r="R62" s="80"/>
      <c r="S62" s="80"/>
      <c r="T62" s="80">
        <v>0</v>
      </c>
      <c r="U62" s="80"/>
      <c r="V62" s="80">
        <v>0</v>
      </c>
      <c r="W62" s="80"/>
      <c r="X62" s="80"/>
      <c r="Y62" s="80"/>
      <c r="Z62" s="80"/>
      <c r="AA62" s="74" t="s">
        <v>288</v>
      </c>
      <c r="AB62" s="74" t="s">
        <v>135</v>
      </c>
      <c r="AC62" s="74">
        <v>10</v>
      </c>
      <c r="AD62" s="74">
        <v>1</v>
      </c>
      <c r="AE62" s="104" t="s">
        <v>304</v>
      </c>
      <c r="AF62" s="86"/>
      <c r="AG62" s="22">
        <f t="shared" si="13"/>
        <v>60</v>
      </c>
    </row>
    <row r="63" spans="1:40" s="11" customFormat="1" ht="88.2" customHeight="1" x14ac:dyDescent="0.25">
      <c r="A63" s="117" t="s">
        <v>404</v>
      </c>
      <c r="B63" s="118" t="s">
        <v>121</v>
      </c>
      <c r="C63" s="102" t="s">
        <v>243</v>
      </c>
      <c r="D63" s="119"/>
      <c r="E63" s="120">
        <v>0</v>
      </c>
      <c r="F63" s="120"/>
      <c r="G63" s="120"/>
      <c r="H63" s="120"/>
      <c r="I63" s="120"/>
      <c r="J63" s="120"/>
      <c r="K63" s="120"/>
      <c r="L63" s="120"/>
      <c r="M63" s="120"/>
      <c r="N63" s="120">
        <v>0</v>
      </c>
      <c r="O63" s="120"/>
      <c r="P63" s="120">
        <v>0</v>
      </c>
      <c r="Q63" s="120"/>
      <c r="R63" s="120"/>
      <c r="S63" s="120"/>
      <c r="T63" s="120">
        <v>0</v>
      </c>
      <c r="U63" s="120"/>
      <c r="V63" s="120">
        <v>0</v>
      </c>
      <c r="W63" s="121"/>
      <c r="X63" s="121"/>
      <c r="Y63" s="119"/>
      <c r="Z63" s="121"/>
      <c r="AA63" s="74" t="s">
        <v>290</v>
      </c>
      <c r="AB63" s="74" t="s">
        <v>135</v>
      </c>
      <c r="AC63" s="74">
        <v>350</v>
      </c>
      <c r="AD63" s="74">
        <v>231</v>
      </c>
      <c r="AE63" s="104" t="s">
        <v>304</v>
      </c>
      <c r="AF63" s="121"/>
    </row>
    <row r="64" spans="1:40" ht="17.399999999999999" customHeight="1" x14ac:dyDescent="0.25">
      <c r="A64" s="84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ht="58.2" customHeight="1" x14ac:dyDescent="0.3">
      <c r="A65" s="158" t="s">
        <v>306</v>
      </c>
      <c r="B65" s="158"/>
      <c r="C65" s="158"/>
      <c r="D65" s="158"/>
      <c r="E65" s="158"/>
      <c r="F65" s="158"/>
      <c r="G65" s="11"/>
      <c r="H65" s="15"/>
      <c r="I65" s="15"/>
      <c r="J65" s="4"/>
      <c r="K65" s="4"/>
      <c r="L65" s="4"/>
      <c r="M65" s="11"/>
      <c r="O65" s="15" t="s">
        <v>3</v>
      </c>
      <c r="P65" s="10"/>
      <c r="Q65" s="10"/>
      <c r="R65" s="10"/>
      <c r="S65" s="10"/>
      <c r="T65" s="1"/>
      <c r="U65" s="1"/>
      <c r="V65" s="1"/>
      <c r="W65" s="1"/>
      <c r="X65" s="1"/>
      <c r="AD65" s="157" t="s">
        <v>307</v>
      </c>
      <c r="AE65" s="157"/>
      <c r="AF65" s="75"/>
    </row>
    <row r="66" spans="1:32" ht="16.2" customHeight="1" x14ac:dyDescent="0.3">
      <c r="B66" s="15"/>
      <c r="C66" s="15"/>
      <c r="D66" s="15"/>
      <c r="E66" s="11"/>
      <c r="F66" s="11"/>
      <c r="G66" s="11"/>
      <c r="H66" s="4"/>
      <c r="I66" s="4"/>
      <c r="J66" s="11"/>
      <c r="K66" s="11"/>
      <c r="L66" s="11"/>
      <c r="M66" s="11"/>
      <c r="O66" s="12" t="s">
        <v>13</v>
      </c>
      <c r="T66" s="1"/>
      <c r="U66" s="1"/>
      <c r="V66" s="1"/>
      <c r="W66" s="1"/>
      <c r="X66" s="1"/>
      <c r="AD66" s="156" t="s">
        <v>15</v>
      </c>
      <c r="AE66" s="156"/>
      <c r="AF66" s="76"/>
    </row>
    <row r="67" spans="1:32" ht="12" customHeight="1" x14ac:dyDescent="0.3">
      <c r="A67" s="11" t="s">
        <v>233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32" ht="12" customHeight="1" x14ac:dyDescent="0.25">
      <c r="A68" s="11" t="s">
        <v>234</v>
      </c>
    </row>
    <row r="69" spans="1:32" ht="14.4" customHeight="1" x14ac:dyDescent="0.3">
      <c r="A69" s="11" t="s">
        <v>308</v>
      </c>
    </row>
    <row r="70" spans="1:32" ht="15" x14ac:dyDescent="0.25">
      <c r="A70" s="11" t="s">
        <v>309</v>
      </c>
    </row>
    <row r="72" spans="1:32" ht="33.75" customHeight="1" x14ac:dyDescent="0.3">
      <c r="A72" s="155" t="s">
        <v>424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</row>
  </sheetData>
  <mergeCells count="22">
    <mergeCell ref="A6:AF6"/>
    <mergeCell ref="AF8:AF10"/>
    <mergeCell ref="A1:AF1"/>
    <mergeCell ref="A2:AF2"/>
    <mergeCell ref="A3:AF3"/>
    <mergeCell ref="A4:AF4"/>
    <mergeCell ref="A5:AF5"/>
    <mergeCell ref="A72:AF72"/>
    <mergeCell ref="AD66:AE66"/>
    <mergeCell ref="AD65:AE65"/>
    <mergeCell ref="A65:F65"/>
    <mergeCell ref="I9:L9"/>
    <mergeCell ref="Z8:Z10"/>
    <mergeCell ref="AE8:AE10"/>
    <mergeCell ref="B8:B10"/>
    <mergeCell ref="C8:C10"/>
    <mergeCell ref="I8:M8"/>
    <mergeCell ref="D8:H9"/>
    <mergeCell ref="N8:S9"/>
    <mergeCell ref="T8:Y9"/>
    <mergeCell ref="AA8:AD9"/>
    <mergeCell ref="A8:A10"/>
  </mergeCells>
  <pageMargins left="0" right="0" top="0" bottom="0" header="0.31496062992125984" footer="0.31496062992125984"/>
  <pageSetup paperSize="9" scale="47" fitToHeight="0" orientation="landscape" r:id="rId1"/>
  <rowBreaks count="2" manualBreakCount="2">
    <brk id="39" max="31" man="1"/>
    <brk id="44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61"/>
  <sheetViews>
    <sheetView view="pageBreakPreview" topLeftCell="A44" zoomScale="70" zoomScaleNormal="100" zoomScaleSheetLayoutView="70" workbookViewId="0">
      <selection activeCell="A58" sqref="A58:B58"/>
    </sheetView>
  </sheetViews>
  <sheetFormatPr defaultColWidth="9.109375" defaultRowHeight="15.6" x14ac:dyDescent="0.3"/>
  <cols>
    <col min="1" max="1" width="12.6640625" style="1" customWidth="1"/>
    <col min="2" max="2" width="63.33203125" style="1" customWidth="1"/>
    <col min="3" max="3" width="10" style="1" customWidth="1"/>
    <col min="4" max="4" width="15.5546875" style="1" customWidth="1"/>
    <col min="5" max="5" width="17.6640625" style="1" customWidth="1"/>
    <col min="6" max="6" width="14.6640625" style="1" customWidth="1"/>
    <col min="7" max="7" width="18.44140625" style="1" customWidth="1"/>
    <col min="8" max="16384" width="9.109375" style="1"/>
  </cols>
  <sheetData>
    <row r="1" spans="1:22" ht="12.6" customHeight="1" x14ac:dyDescent="0.3">
      <c r="A1" s="183" t="s">
        <v>8</v>
      </c>
      <c r="B1" s="183"/>
      <c r="C1" s="183"/>
      <c r="D1" s="183"/>
      <c r="E1" s="183"/>
      <c r="F1" s="183"/>
      <c r="G1" s="183"/>
      <c r="K1" s="183"/>
      <c r="L1" s="183"/>
      <c r="M1" s="183"/>
      <c r="N1" s="183"/>
      <c r="O1" s="183"/>
    </row>
    <row r="2" spans="1:22" x14ac:dyDescent="0.3">
      <c r="A2" s="183" t="s">
        <v>11</v>
      </c>
      <c r="B2" s="183"/>
      <c r="C2" s="183"/>
      <c r="D2" s="183"/>
      <c r="E2" s="183"/>
      <c r="F2" s="183"/>
      <c r="G2" s="183"/>
      <c r="K2" s="183"/>
      <c r="L2" s="183"/>
      <c r="M2" s="183"/>
      <c r="N2" s="183"/>
      <c r="O2" s="183"/>
    </row>
    <row r="3" spans="1:22" x14ac:dyDescent="0.3">
      <c r="A3" s="183" t="s">
        <v>171</v>
      </c>
      <c r="B3" s="183"/>
      <c r="C3" s="183"/>
      <c r="D3" s="183"/>
      <c r="E3" s="183"/>
      <c r="F3" s="183"/>
      <c r="G3" s="183"/>
      <c r="H3" s="2"/>
      <c r="I3" s="2"/>
      <c r="J3" s="2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184" t="s">
        <v>5</v>
      </c>
      <c r="B4" s="184"/>
      <c r="C4" s="184"/>
      <c r="D4" s="184"/>
      <c r="E4" s="184"/>
      <c r="F4" s="184"/>
      <c r="G4" s="184"/>
      <c r="H4" s="2"/>
      <c r="I4" s="2"/>
      <c r="J4" s="2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196" t="s">
        <v>344</v>
      </c>
      <c r="B5" s="196"/>
      <c r="C5" s="196"/>
      <c r="D5" s="196"/>
      <c r="E5" s="196"/>
      <c r="F5" s="196"/>
      <c r="G5" s="196"/>
      <c r="H5" s="2"/>
      <c r="I5" s="2"/>
      <c r="J5" s="2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184" t="s">
        <v>9</v>
      </c>
      <c r="B6" s="184"/>
      <c r="C6" s="184"/>
      <c r="D6" s="184"/>
      <c r="E6" s="184"/>
      <c r="F6" s="184"/>
      <c r="G6" s="184"/>
      <c r="H6" s="6"/>
      <c r="I6" s="6"/>
      <c r="J6" s="6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.95" customHeight="1" x14ac:dyDescent="0.3">
      <c r="B7" s="8"/>
    </row>
    <row r="8" spans="1:22" ht="18.75" customHeight="1" x14ac:dyDescent="0.3">
      <c r="A8" s="186" t="s">
        <v>47</v>
      </c>
      <c r="B8" s="185" t="s">
        <v>12</v>
      </c>
      <c r="C8" s="185" t="s">
        <v>7</v>
      </c>
      <c r="D8" s="187" t="s">
        <v>44</v>
      </c>
      <c r="E8" s="188"/>
      <c r="F8" s="188"/>
      <c r="G8" s="185" t="s">
        <v>305</v>
      </c>
    </row>
    <row r="9" spans="1:22" ht="39.6" x14ac:dyDescent="0.3">
      <c r="A9" s="186"/>
      <c r="B9" s="185"/>
      <c r="C9" s="185"/>
      <c r="D9" s="20" t="s">
        <v>41</v>
      </c>
      <c r="E9" s="189" t="s">
        <v>45</v>
      </c>
      <c r="F9" s="190"/>
      <c r="G9" s="185"/>
    </row>
    <row r="10" spans="1:22" x14ac:dyDescent="0.3">
      <c r="A10" s="186"/>
      <c r="B10" s="185"/>
      <c r="C10" s="185"/>
      <c r="D10" s="16" t="s">
        <v>18</v>
      </c>
      <c r="E10" s="16" t="s">
        <v>17</v>
      </c>
      <c r="F10" s="16" t="s">
        <v>18</v>
      </c>
      <c r="G10" s="185"/>
    </row>
    <row r="11" spans="1:22" x14ac:dyDescent="0.3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</row>
    <row r="12" spans="1:22" ht="31.2" x14ac:dyDescent="0.3">
      <c r="A12" s="26"/>
      <c r="B12" s="27" t="s">
        <v>122</v>
      </c>
      <c r="C12" s="69"/>
      <c r="D12" s="82"/>
      <c r="E12" s="126"/>
      <c r="F12" s="82"/>
      <c r="G12" s="82"/>
    </row>
    <row r="13" spans="1:22" ht="31.2" x14ac:dyDescent="0.3">
      <c r="A13" s="28" t="s">
        <v>123</v>
      </c>
      <c r="B13" s="29" t="s">
        <v>124</v>
      </c>
      <c r="C13" s="70" t="s">
        <v>125</v>
      </c>
      <c r="D13" s="82">
        <v>5.8</v>
      </c>
      <c r="E13" s="53">
        <v>5.9</v>
      </c>
      <c r="F13" s="82" t="s">
        <v>352</v>
      </c>
      <c r="G13" s="127" t="s">
        <v>355</v>
      </c>
    </row>
    <row r="14" spans="1:22" ht="31.2" x14ac:dyDescent="0.3">
      <c r="A14" s="28" t="s">
        <v>126</v>
      </c>
      <c r="B14" s="29" t="s">
        <v>127</v>
      </c>
      <c r="C14" s="70" t="s">
        <v>125</v>
      </c>
      <c r="D14" s="82">
        <v>0.7</v>
      </c>
      <c r="E14" s="53">
        <v>0.8</v>
      </c>
      <c r="F14" s="82">
        <v>0.6</v>
      </c>
      <c r="G14" s="127" t="s">
        <v>355</v>
      </c>
    </row>
    <row r="15" spans="1:22" ht="31.2" x14ac:dyDescent="0.3">
      <c r="A15" s="28" t="s">
        <v>128</v>
      </c>
      <c r="B15" s="29" t="s">
        <v>129</v>
      </c>
      <c r="C15" s="70" t="s">
        <v>130</v>
      </c>
      <c r="D15" s="82">
        <v>0.8</v>
      </c>
      <c r="E15" s="53">
        <v>0.5</v>
      </c>
      <c r="F15" s="82">
        <v>0.5</v>
      </c>
      <c r="G15" s="127" t="s">
        <v>355</v>
      </c>
    </row>
    <row r="16" spans="1:22" ht="46.8" x14ac:dyDescent="0.3">
      <c r="A16" s="28" t="s">
        <v>131</v>
      </c>
      <c r="B16" s="29" t="s">
        <v>132</v>
      </c>
      <c r="C16" s="70" t="s">
        <v>125</v>
      </c>
      <c r="D16" s="82">
        <v>72.3</v>
      </c>
      <c r="E16" s="56">
        <v>67</v>
      </c>
      <c r="F16" s="82">
        <v>73.7</v>
      </c>
      <c r="G16" s="127" t="s">
        <v>355</v>
      </c>
    </row>
    <row r="17" spans="1:13" ht="31.2" x14ac:dyDescent="0.3">
      <c r="A17" s="28" t="s">
        <v>133</v>
      </c>
      <c r="B17" s="29" t="s">
        <v>134</v>
      </c>
      <c r="C17" s="70" t="s">
        <v>135</v>
      </c>
      <c r="D17" s="82">
        <v>27</v>
      </c>
      <c r="E17" s="53">
        <v>76</v>
      </c>
      <c r="F17" s="82">
        <v>33</v>
      </c>
      <c r="G17" s="127" t="s">
        <v>355</v>
      </c>
    </row>
    <row r="18" spans="1:13" ht="30" customHeight="1" x14ac:dyDescent="0.3">
      <c r="A18" s="28" t="s">
        <v>136</v>
      </c>
      <c r="B18" s="29" t="s">
        <v>137</v>
      </c>
      <c r="C18" s="70" t="s">
        <v>125</v>
      </c>
      <c r="D18" s="82">
        <v>50.7</v>
      </c>
      <c r="E18" s="53">
        <v>65</v>
      </c>
      <c r="F18" s="82" t="s">
        <v>390</v>
      </c>
      <c r="G18" s="127" t="s">
        <v>355</v>
      </c>
      <c r="H18" s="1" t="s">
        <v>341</v>
      </c>
    </row>
    <row r="19" spans="1:13" ht="31.2" x14ac:dyDescent="0.3">
      <c r="A19" s="30"/>
      <c r="B19" s="31" t="s">
        <v>54</v>
      </c>
      <c r="C19" s="69"/>
      <c r="D19" s="82"/>
      <c r="E19" s="126"/>
      <c r="F19" s="82"/>
      <c r="G19" s="127" t="s">
        <v>355</v>
      </c>
    </row>
    <row r="20" spans="1:13" ht="62.4" x14ac:dyDescent="0.3">
      <c r="A20" s="32" t="s">
        <v>138</v>
      </c>
      <c r="B20" s="29" t="s">
        <v>139</v>
      </c>
      <c r="C20" s="70" t="s">
        <v>125</v>
      </c>
      <c r="D20" s="82">
        <v>56.9</v>
      </c>
      <c r="E20" s="53">
        <v>60</v>
      </c>
      <c r="F20" s="82">
        <v>71.900000000000006</v>
      </c>
      <c r="G20" s="127" t="s">
        <v>355</v>
      </c>
      <c r="K20" s="1">
        <v>143014</v>
      </c>
      <c r="L20" s="1">
        <v>81380</v>
      </c>
      <c r="M20" s="1">
        <f>L20/K20*100</f>
        <v>56.903519935111248</v>
      </c>
    </row>
    <row r="21" spans="1:13" ht="78" x14ac:dyDescent="0.3">
      <c r="A21" s="32" t="s">
        <v>140</v>
      </c>
      <c r="B21" s="29" t="s">
        <v>141</v>
      </c>
      <c r="C21" s="70" t="s">
        <v>125</v>
      </c>
      <c r="D21" s="128">
        <v>15</v>
      </c>
      <c r="E21" s="53">
        <v>10</v>
      </c>
      <c r="F21" s="82">
        <v>14.2</v>
      </c>
      <c r="G21" s="53" t="s">
        <v>357</v>
      </c>
    </row>
    <row r="22" spans="1:13" s="122" customFormat="1" ht="31.2" x14ac:dyDescent="0.3">
      <c r="A22" s="32" t="s">
        <v>142</v>
      </c>
      <c r="B22" s="29" t="s">
        <v>143</v>
      </c>
      <c r="C22" s="70" t="s">
        <v>135</v>
      </c>
      <c r="D22" s="82">
        <v>0</v>
      </c>
      <c r="E22" s="53">
        <v>24</v>
      </c>
      <c r="F22" s="82">
        <v>0</v>
      </c>
      <c r="G22" s="53" t="s">
        <v>357</v>
      </c>
    </row>
    <row r="23" spans="1:13" s="122" customFormat="1" ht="46.8" x14ac:dyDescent="0.3">
      <c r="A23" s="32" t="s">
        <v>358</v>
      </c>
      <c r="B23" s="29" t="s">
        <v>359</v>
      </c>
      <c r="C23" s="123" t="s">
        <v>125</v>
      </c>
      <c r="D23" s="82">
        <v>6.2</v>
      </c>
      <c r="E23" s="53">
        <v>5.5</v>
      </c>
      <c r="F23" s="82">
        <v>5.7</v>
      </c>
      <c r="G23" s="129" t="s">
        <v>357</v>
      </c>
    </row>
    <row r="24" spans="1:13" s="122" customFormat="1" ht="62.4" x14ac:dyDescent="0.3">
      <c r="A24" s="32" t="s">
        <v>360</v>
      </c>
      <c r="B24" s="29" t="s">
        <v>368</v>
      </c>
      <c r="C24" s="123" t="s">
        <v>125</v>
      </c>
      <c r="D24" s="82">
        <v>15.4</v>
      </c>
      <c r="E24" s="53">
        <v>12</v>
      </c>
      <c r="F24" s="82">
        <v>18.2</v>
      </c>
      <c r="G24" s="129" t="s">
        <v>357</v>
      </c>
    </row>
    <row r="25" spans="1:13" s="122" customFormat="1" ht="62.4" x14ac:dyDescent="0.3">
      <c r="A25" s="32" t="s">
        <v>361</v>
      </c>
      <c r="B25" s="29" t="s">
        <v>369</v>
      </c>
      <c r="C25" s="123" t="s">
        <v>125</v>
      </c>
      <c r="D25" s="82">
        <v>4.5</v>
      </c>
      <c r="E25" s="53">
        <v>3</v>
      </c>
      <c r="F25" s="82">
        <v>4.3</v>
      </c>
      <c r="G25" s="129" t="s">
        <v>357</v>
      </c>
    </row>
    <row r="26" spans="1:13" s="122" customFormat="1" ht="93.6" x14ac:dyDescent="0.3">
      <c r="A26" s="32" t="s">
        <v>362</v>
      </c>
      <c r="B26" s="29" t="s">
        <v>370</v>
      </c>
      <c r="C26" s="123" t="s">
        <v>125</v>
      </c>
      <c r="D26" s="82">
        <v>5.4</v>
      </c>
      <c r="E26" s="53">
        <v>3</v>
      </c>
      <c r="F26" s="82">
        <v>4.9000000000000004</v>
      </c>
      <c r="G26" s="129" t="s">
        <v>357</v>
      </c>
    </row>
    <row r="27" spans="1:13" s="122" customFormat="1" ht="46.8" x14ac:dyDescent="0.3">
      <c r="A27" s="32" t="s">
        <v>363</v>
      </c>
      <c r="B27" s="29" t="s">
        <v>391</v>
      </c>
      <c r="C27" s="123" t="s">
        <v>125</v>
      </c>
      <c r="D27" s="82">
        <v>23.7</v>
      </c>
      <c r="E27" s="56">
        <v>10</v>
      </c>
      <c r="F27" s="82">
        <v>25.1</v>
      </c>
      <c r="G27" s="129" t="s">
        <v>357</v>
      </c>
    </row>
    <row r="28" spans="1:13" s="122" customFormat="1" ht="46.8" x14ac:dyDescent="0.3">
      <c r="A28" s="32" t="s">
        <v>364</v>
      </c>
      <c r="B28" s="29" t="s">
        <v>371</v>
      </c>
      <c r="C28" s="123" t="s">
        <v>125</v>
      </c>
      <c r="D28" s="82">
        <v>23.7</v>
      </c>
      <c r="E28" s="56">
        <v>10</v>
      </c>
      <c r="F28" s="128">
        <v>26</v>
      </c>
      <c r="G28" s="129" t="s">
        <v>357</v>
      </c>
    </row>
    <row r="29" spans="1:13" s="122" customFormat="1" ht="62.4" x14ac:dyDescent="0.3">
      <c r="A29" s="32" t="s">
        <v>365</v>
      </c>
      <c r="B29" s="29" t="s">
        <v>372</v>
      </c>
      <c r="C29" s="123" t="s">
        <v>125</v>
      </c>
      <c r="D29" s="82">
        <v>9.6999999999999993</v>
      </c>
      <c r="E29" s="53">
        <v>3</v>
      </c>
      <c r="F29" s="82">
        <v>7.9</v>
      </c>
      <c r="G29" s="129" t="s">
        <v>357</v>
      </c>
    </row>
    <row r="30" spans="1:13" s="122" customFormat="1" ht="93.6" x14ac:dyDescent="0.3">
      <c r="A30" s="32" t="s">
        <v>366</v>
      </c>
      <c r="B30" s="29" t="s">
        <v>373</v>
      </c>
      <c r="C30" s="123" t="s">
        <v>125</v>
      </c>
      <c r="D30" s="82">
        <v>0.4</v>
      </c>
      <c r="E30" s="53">
        <v>0.3</v>
      </c>
      <c r="F30" s="82">
        <v>0.5</v>
      </c>
      <c r="G30" s="129" t="s">
        <v>357</v>
      </c>
    </row>
    <row r="31" spans="1:13" ht="31.2" x14ac:dyDescent="0.3">
      <c r="A31" s="32" t="s">
        <v>367</v>
      </c>
      <c r="B31" s="29" t="s">
        <v>374</v>
      </c>
      <c r="C31" s="123" t="s">
        <v>125</v>
      </c>
      <c r="D31" s="82">
        <v>28.3</v>
      </c>
      <c r="E31" s="53">
        <v>35</v>
      </c>
      <c r="F31" s="82">
        <v>41.1</v>
      </c>
      <c r="G31" s="129" t="s">
        <v>357</v>
      </c>
    </row>
    <row r="32" spans="1:13" ht="20.399999999999999" x14ac:dyDescent="0.3">
      <c r="A32" s="33"/>
      <c r="B32" s="124" t="s">
        <v>144</v>
      </c>
      <c r="C32" s="125"/>
      <c r="D32" s="130"/>
      <c r="E32" s="131"/>
      <c r="F32" s="130"/>
      <c r="G32" s="129" t="s">
        <v>357</v>
      </c>
    </row>
    <row r="33" spans="1:8" ht="46.8" x14ac:dyDescent="0.3">
      <c r="A33" s="33" t="s">
        <v>145</v>
      </c>
      <c r="B33" s="29" t="s">
        <v>146</v>
      </c>
      <c r="C33" s="70" t="s">
        <v>135</v>
      </c>
      <c r="D33" s="82">
        <v>731</v>
      </c>
      <c r="E33" s="53">
        <v>1085</v>
      </c>
      <c r="F33" s="82">
        <v>728</v>
      </c>
      <c r="G33" s="53" t="s">
        <v>357</v>
      </c>
    </row>
    <row r="34" spans="1:8" ht="46.8" x14ac:dyDescent="0.3">
      <c r="A34" s="33" t="s">
        <v>147</v>
      </c>
      <c r="B34" s="29" t="s">
        <v>148</v>
      </c>
      <c r="C34" s="70" t="s">
        <v>149</v>
      </c>
      <c r="D34" s="82">
        <v>54</v>
      </c>
      <c r="E34" s="53">
        <v>49</v>
      </c>
      <c r="F34" s="82">
        <v>54</v>
      </c>
      <c r="G34" s="53" t="s">
        <v>357</v>
      </c>
    </row>
    <row r="35" spans="1:8" ht="62.4" x14ac:dyDescent="0.3">
      <c r="A35" s="33" t="s">
        <v>150</v>
      </c>
      <c r="B35" s="29" t="s">
        <v>151</v>
      </c>
      <c r="C35" s="70" t="s">
        <v>135</v>
      </c>
      <c r="D35" s="82">
        <v>11</v>
      </c>
      <c r="E35" s="53">
        <v>78</v>
      </c>
      <c r="F35" s="82" t="s">
        <v>385</v>
      </c>
      <c r="G35" s="53" t="s">
        <v>357</v>
      </c>
      <c r="H35" s="1" t="s">
        <v>341</v>
      </c>
    </row>
    <row r="36" spans="1:8" ht="31.2" x14ac:dyDescent="0.3">
      <c r="A36" s="33" t="s">
        <v>152</v>
      </c>
      <c r="B36" s="29" t="s">
        <v>153</v>
      </c>
      <c r="C36" s="70" t="s">
        <v>154</v>
      </c>
      <c r="D36" s="82">
        <v>665</v>
      </c>
      <c r="E36" s="56">
        <v>790</v>
      </c>
      <c r="F36" s="82" t="s">
        <v>386</v>
      </c>
      <c r="G36" s="53" t="s">
        <v>357</v>
      </c>
      <c r="H36" s="1" t="s">
        <v>341</v>
      </c>
    </row>
    <row r="37" spans="1:8" ht="31.2" x14ac:dyDescent="0.3">
      <c r="A37" s="33" t="s">
        <v>155</v>
      </c>
      <c r="B37" s="29" t="s">
        <v>156</v>
      </c>
      <c r="C37" s="70" t="s">
        <v>130</v>
      </c>
      <c r="D37" s="82">
        <v>68610</v>
      </c>
      <c r="E37" s="53">
        <v>60000</v>
      </c>
      <c r="F37" s="82" t="s">
        <v>387</v>
      </c>
      <c r="G37" s="53" t="s">
        <v>357</v>
      </c>
      <c r="H37" s="1" t="s">
        <v>341</v>
      </c>
    </row>
    <row r="38" spans="1:8" ht="31.2" x14ac:dyDescent="0.3">
      <c r="A38" s="33" t="s">
        <v>157</v>
      </c>
      <c r="B38" s="29" t="s">
        <v>158</v>
      </c>
      <c r="C38" s="70" t="s">
        <v>135</v>
      </c>
      <c r="D38" s="82">
        <v>189775</v>
      </c>
      <c r="E38" s="53">
        <v>198500</v>
      </c>
      <c r="F38" s="82" t="s">
        <v>388</v>
      </c>
      <c r="G38" s="53" t="s">
        <v>357</v>
      </c>
      <c r="H38" s="1" t="s">
        <v>341</v>
      </c>
    </row>
    <row r="39" spans="1:8" ht="46.8" x14ac:dyDescent="0.3">
      <c r="A39" s="33" t="s">
        <v>159</v>
      </c>
      <c r="B39" s="29" t="s">
        <v>160</v>
      </c>
      <c r="C39" s="34" t="s">
        <v>125</v>
      </c>
      <c r="D39" s="82">
        <v>12.8</v>
      </c>
      <c r="E39" s="53">
        <v>13.7</v>
      </c>
      <c r="F39" s="82" t="s">
        <v>389</v>
      </c>
      <c r="G39" s="53" t="s">
        <v>357</v>
      </c>
      <c r="H39" s="1" t="s">
        <v>341</v>
      </c>
    </row>
    <row r="40" spans="1:8" ht="46.8" x14ac:dyDescent="0.3">
      <c r="A40" s="33"/>
      <c r="B40" s="35" t="s">
        <v>49</v>
      </c>
      <c r="C40" s="71"/>
      <c r="D40" s="82"/>
      <c r="E40" s="132"/>
      <c r="F40" s="82"/>
      <c r="G40" s="53" t="s">
        <v>357</v>
      </c>
    </row>
    <row r="41" spans="1:8" ht="126" customHeight="1" x14ac:dyDescent="0.3">
      <c r="A41" s="33" t="s">
        <v>377</v>
      </c>
      <c r="B41" s="29" t="s">
        <v>161</v>
      </c>
      <c r="C41" s="70" t="s">
        <v>135</v>
      </c>
      <c r="D41" s="82">
        <v>0</v>
      </c>
      <c r="E41" s="53">
        <v>500</v>
      </c>
      <c r="F41" s="82">
        <v>419</v>
      </c>
      <c r="G41" s="53" t="s">
        <v>357</v>
      </c>
    </row>
    <row r="42" spans="1:8" ht="94.5" customHeight="1" x14ac:dyDescent="0.3">
      <c r="A42" s="33" t="s">
        <v>378</v>
      </c>
      <c r="B42" s="36" t="s">
        <v>162</v>
      </c>
      <c r="C42" s="34" t="s">
        <v>125</v>
      </c>
      <c r="D42" s="82" t="s">
        <v>176</v>
      </c>
      <c r="E42" s="129">
        <v>100</v>
      </c>
      <c r="F42" s="82">
        <v>95.1</v>
      </c>
      <c r="G42" s="53" t="s">
        <v>357</v>
      </c>
    </row>
    <row r="43" spans="1:8" ht="70.5" customHeight="1" x14ac:dyDescent="0.3">
      <c r="A43" s="33" t="s">
        <v>379</v>
      </c>
      <c r="B43" s="29" t="s">
        <v>163</v>
      </c>
      <c r="C43" s="70" t="s">
        <v>125</v>
      </c>
      <c r="D43" s="82" t="s">
        <v>176</v>
      </c>
      <c r="E43" s="53">
        <v>10</v>
      </c>
      <c r="F43" s="82" t="s">
        <v>407</v>
      </c>
      <c r="G43" s="53" t="s">
        <v>357</v>
      </c>
    </row>
    <row r="44" spans="1:8" ht="45.75" customHeight="1" x14ac:dyDescent="0.3">
      <c r="A44" s="33" t="s">
        <v>380</v>
      </c>
      <c r="B44" s="29" t="s">
        <v>164</v>
      </c>
      <c r="C44" s="70" t="s">
        <v>125</v>
      </c>
      <c r="D44" s="82" t="s">
        <v>176</v>
      </c>
      <c r="E44" s="53">
        <v>5</v>
      </c>
      <c r="F44" s="82">
        <v>12.2</v>
      </c>
      <c r="G44" s="53" t="s">
        <v>357</v>
      </c>
    </row>
    <row r="45" spans="1:8" ht="43.5" customHeight="1" x14ac:dyDescent="0.3">
      <c r="A45" s="33" t="s">
        <v>381</v>
      </c>
      <c r="B45" s="29" t="s">
        <v>165</v>
      </c>
      <c r="C45" s="70" t="s">
        <v>125</v>
      </c>
      <c r="D45" s="82" t="s">
        <v>176</v>
      </c>
      <c r="E45" s="53">
        <v>72</v>
      </c>
      <c r="F45" s="82" t="s">
        <v>408</v>
      </c>
      <c r="G45" s="53" t="s">
        <v>357</v>
      </c>
    </row>
    <row r="46" spans="1:8" ht="26.25" customHeight="1" x14ac:dyDescent="0.3">
      <c r="A46" s="33" t="s">
        <v>375</v>
      </c>
      <c r="B46" s="29" t="s">
        <v>166</v>
      </c>
      <c r="C46" s="70" t="s">
        <v>125</v>
      </c>
      <c r="D46" s="82" t="s">
        <v>176</v>
      </c>
      <c r="E46" s="53">
        <v>70</v>
      </c>
      <c r="F46" s="82">
        <v>54.1</v>
      </c>
      <c r="G46" s="53" t="s">
        <v>357</v>
      </c>
    </row>
    <row r="47" spans="1:8" ht="20.399999999999999" x14ac:dyDescent="0.3">
      <c r="A47" s="33" t="s">
        <v>376</v>
      </c>
      <c r="B47" s="29" t="s">
        <v>167</v>
      </c>
      <c r="C47" s="34" t="s">
        <v>125</v>
      </c>
      <c r="D47" s="82" t="s">
        <v>176</v>
      </c>
      <c r="E47" s="53">
        <v>2</v>
      </c>
      <c r="F47" s="82">
        <v>0.9</v>
      </c>
      <c r="G47" s="53" t="s">
        <v>357</v>
      </c>
    </row>
    <row r="48" spans="1:8" ht="83.25" customHeight="1" x14ac:dyDescent="0.3">
      <c r="A48" s="33" t="s">
        <v>382</v>
      </c>
      <c r="B48" s="29" t="s">
        <v>168</v>
      </c>
      <c r="C48" s="34" t="s">
        <v>125</v>
      </c>
      <c r="D48" s="82" t="s">
        <v>176</v>
      </c>
      <c r="E48" s="53">
        <v>100</v>
      </c>
      <c r="F48" s="82">
        <v>100</v>
      </c>
      <c r="G48" s="53" t="s">
        <v>357</v>
      </c>
    </row>
    <row r="49" spans="1:12" ht="115.5" customHeight="1" x14ac:dyDescent="0.3">
      <c r="A49" s="33" t="s">
        <v>383</v>
      </c>
      <c r="B49" s="29" t="s">
        <v>169</v>
      </c>
      <c r="C49" s="34" t="s">
        <v>125</v>
      </c>
      <c r="D49" s="82" t="s">
        <v>176</v>
      </c>
      <c r="E49" s="53">
        <v>14</v>
      </c>
      <c r="F49" s="82" t="s">
        <v>421</v>
      </c>
      <c r="G49" s="53" t="s">
        <v>357</v>
      </c>
    </row>
    <row r="50" spans="1:12" ht="189" customHeight="1" x14ac:dyDescent="0.3">
      <c r="A50" s="33" t="s">
        <v>384</v>
      </c>
      <c r="B50" s="29" t="s">
        <v>170</v>
      </c>
      <c r="C50" s="70" t="s">
        <v>125</v>
      </c>
      <c r="D50" s="82" t="s">
        <v>176</v>
      </c>
      <c r="E50" s="53">
        <v>95</v>
      </c>
      <c r="F50" s="82">
        <v>76</v>
      </c>
      <c r="G50" s="53" t="s">
        <v>357</v>
      </c>
    </row>
    <row r="51" spans="1:12" ht="23.25" customHeight="1" x14ac:dyDescent="0.25">
      <c r="A51" s="193"/>
      <c r="B51" s="193"/>
      <c r="C51" s="193"/>
      <c r="D51" s="193"/>
      <c r="E51" s="193"/>
      <c r="F51" s="193"/>
      <c r="G51" s="193"/>
    </row>
    <row r="52" spans="1:12" ht="42.75" customHeight="1" x14ac:dyDescent="0.3">
      <c r="A52" s="191" t="s">
        <v>353</v>
      </c>
      <c r="B52" s="191"/>
      <c r="C52" s="191"/>
      <c r="D52" s="191"/>
      <c r="E52" s="191"/>
      <c r="F52" s="191"/>
      <c r="G52" s="191"/>
    </row>
    <row r="53" spans="1:12" ht="22.5" customHeight="1" x14ac:dyDescent="0.3">
      <c r="A53" s="192" t="s">
        <v>356</v>
      </c>
      <c r="B53" s="192"/>
      <c r="C53" s="192"/>
      <c r="D53" s="192"/>
      <c r="E53" s="192"/>
      <c r="F53" s="192"/>
      <c r="G53" s="192"/>
    </row>
    <row r="54" spans="1:12" ht="22.5" customHeight="1" x14ac:dyDescent="0.3">
      <c r="A54" s="194" t="s">
        <v>409</v>
      </c>
      <c r="B54" s="194"/>
      <c r="C54" s="194"/>
      <c r="D54" s="194"/>
      <c r="E54" s="194"/>
      <c r="F54" s="194"/>
      <c r="G54" s="194"/>
    </row>
    <row r="55" spans="1:12" ht="22.5" customHeight="1" x14ac:dyDescent="0.3">
      <c r="A55" s="194" t="s">
        <v>410</v>
      </c>
      <c r="B55" s="194"/>
      <c r="C55" s="194"/>
      <c r="D55" s="194"/>
      <c r="E55" s="194"/>
      <c r="F55" s="194"/>
      <c r="G55" s="194"/>
    </row>
    <row r="56" spans="1:12" ht="22.5" customHeight="1" x14ac:dyDescent="0.3">
      <c r="A56" s="194" t="s">
        <v>411</v>
      </c>
      <c r="B56" s="194"/>
      <c r="C56" s="194"/>
      <c r="D56" s="194"/>
      <c r="E56" s="194"/>
      <c r="F56" s="194"/>
      <c r="G56" s="194"/>
    </row>
    <row r="57" spans="1:12" ht="40.5" customHeight="1" x14ac:dyDescent="0.3">
      <c r="A57" s="195" t="s">
        <v>422</v>
      </c>
      <c r="B57" s="195"/>
      <c r="C57" s="195"/>
      <c r="D57" s="195"/>
      <c r="E57" s="195"/>
      <c r="F57" s="195"/>
      <c r="G57" s="195"/>
    </row>
    <row r="58" spans="1:12" ht="44.4" customHeight="1" x14ac:dyDescent="0.3">
      <c r="A58" s="158" t="s">
        <v>306</v>
      </c>
      <c r="B58" s="158"/>
      <c r="C58" s="15" t="s">
        <v>3</v>
      </c>
      <c r="D58" s="15"/>
      <c r="E58" s="15"/>
      <c r="F58" s="79" t="s">
        <v>392</v>
      </c>
      <c r="G58" s="77"/>
      <c r="H58" s="77"/>
      <c r="I58" s="77"/>
      <c r="J58" s="77"/>
      <c r="K58" s="77"/>
      <c r="L58" s="77"/>
    </row>
    <row r="59" spans="1:12" x14ac:dyDescent="0.3">
      <c r="A59" s="11"/>
      <c r="B59" s="4" t="s">
        <v>6</v>
      </c>
      <c r="C59" s="12" t="s">
        <v>13</v>
      </c>
      <c r="D59" s="12"/>
      <c r="E59" s="12"/>
      <c r="F59" s="78" t="s">
        <v>292</v>
      </c>
      <c r="H59" s="13"/>
      <c r="I59" s="13"/>
      <c r="J59" s="13"/>
      <c r="K59" s="13"/>
      <c r="L59" s="13"/>
    </row>
    <row r="60" spans="1:12" ht="25.2" customHeight="1" x14ac:dyDescent="0.3">
      <c r="A60" s="11" t="s">
        <v>233</v>
      </c>
      <c r="B60" s="11"/>
      <c r="C60" s="9"/>
      <c r="D60" s="9"/>
      <c r="E60" s="9"/>
      <c r="F60" s="9"/>
      <c r="G60" s="9"/>
      <c r="H60" s="13"/>
      <c r="I60" s="13"/>
      <c r="J60" s="13"/>
      <c r="K60" s="13"/>
      <c r="L60" s="13"/>
    </row>
    <row r="61" spans="1:12" x14ac:dyDescent="0.3">
      <c r="A61" s="11" t="s">
        <v>234</v>
      </c>
    </row>
  </sheetData>
  <mergeCells count="22">
    <mergeCell ref="K1:O1"/>
    <mergeCell ref="K2:O2"/>
    <mergeCell ref="A6:G6"/>
    <mergeCell ref="A1:G1"/>
    <mergeCell ref="A2:G2"/>
    <mergeCell ref="A3:G3"/>
    <mergeCell ref="A4:G4"/>
    <mergeCell ref="A5:G5"/>
    <mergeCell ref="A58:B58"/>
    <mergeCell ref="C8:C10"/>
    <mergeCell ref="G8:G10"/>
    <mergeCell ref="A8:A10"/>
    <mergeCell ref="B8:B10"/>
    <mergeCell ref="D8:F8"/>
    <mergeCell ref="E9:F9"/>
    <mergeCell ref="A52:G52"/>
    <mergeCell ref="A53:G53"/>
    <mergeCell ref="A51:G51"/>
    <mergeCell ref="A54:G54"/>
    <mergeCell ref="A55:G55"/>
    <mergeCell ref="A56:G56"/>
    <mergeCell ref="A57:G57"/>
  </mergeCells>
  <pageMargins left="0.51181102362204722" right="0.11811023622047245" top="0.35433070866141736" bottom="0.35433070866141736" header="0.11811023622047245" footer="0.11811023622047245"/>
  <pageSetup paperSize="9" scale="81" orientation="landscape" r:id="rId1"/>
  <rowBreaks count="2" manualBreakCount="2">
    <brk id="21" max="6" man="1"/>
    <brk id="3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88"/>
  <sheetViews>
    <sheetView view="pageBreakPreview" topLeftCell="A79" zoomScale="70" zoomScaleNormal="70" zoomScaleSheetLayoutView="70" zoomScalePageLayoutView="55" workbookViewId="0">
      <selection activeCell="B108" sqref="B108"/>
    </sheetView>
  </sheetViews>
  <sheetFormatPr defaultColWidth="9.109375" defaultRowHeight="15.6" x14ac:dyDescent="0.3"/>
  <cols>
    <col min="1" max="1" width="12.88671875" style="37" customWidth="1"/>
    <col min="2" max="2" width="34.5546875" style="37" customWidth="1"/>
    <col min="3" max="3" width="9.44140625" style="37" customWidth="1"/>
    <col min="4" max="4" width="22.109375" style="37" customWidth="1"/>
    <col min="5" max="5" width="12.33203125" style="37" customWidth="1"/>
    <col min="6" max="6" width="14.6640625" style="37" customWidth="1"/>
    <col min="7" max="7" width="14" style="37" customWidth="1"/>
    <col min="8" max="8" width="12.6640625" style="37" customWidth="1"/>
    <col min="9" max="9" width="10.109375" style="62" customWidth="1"/>
    <col min="10" max="12" width="10.109375" style="37" customWidth="1"/>
    <col min="13" max="13" width="12.33203125" style="37" customWidth="1"/>
    <col min="14" max="14" width="9.6640625" style="37" customWidth="1"/>
    <col min="15" max="15" width="11.33203125" style="37" customWidth="1"/>
    <col min="16" max="16" width="10.109375" style="37" customWidth="1"/>
    <col min="17" max="17" width="31.44140625" style="37" customWidth="1"/>
    <col min="18" max="21" width="9.109375" style="37"/>
    <col min="22" max="22" width="10.5546875" style="37" bestFit="1" customWidth="1"/>
    <col min="23" max="16384" width="9.109375" style="37"/>
  </cols>
  <sheetData>
    <row r="1" spans="1:22" ht="70.2" customHeight="1" x14ac:dyDescent="0.25">
      <c r="O1" s="204"/>
      <c r="P1" s="205"/>
      <c r="Q1" s="205"/>
    </row>
    <row r="2" spans="1:22" x14ac:dyDescent="0.3">
      <c r="A2" s="205" t="s">
        <v>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22" x14ac:dyDescent="0.3">
      <c r="A3" s="205" t="s">
        <v>36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</row>
    <row r="4" spans="1:22" x14ac:dyDescent="0.3">
      <c r="A4" s="203" t="s">
        <v>171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38"/>
      <c r="S4" s="38"/>
      <c r="T4" s="38"/>
      <c r="U4" s="38"/>
      <c r="V4" s="38"/>
    </row>
    <row r="5" spans="1:22" ht="13.2" customHeight="1" x14ac:dyDescent="0.3">
      <c r="A5" s="201" t="s">
        <v>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38"/>
      <c r="S5" s="38"/>
      <c r="T5" s="38"/>
      <c r="U5" s="38"/>
      <c r="V5" s="38"/>
    </row>
    <row r="6" spans="1:22" x14ac:dyDescent="0.3">
      <c r="A6" s="203" t="s">
        <v>344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38"/>
      <c r="S6" s="38"/>
      <c r="T6" s="38"/>
      <c r="U6" s="38"/>
      <c r="V6" s="38"/>
    </row>
    <row r="7" spans="1:22" x14ac:dyDescent="0.3">
      <c r="A7" s="201" t="s">
        <v>172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39"/>
      <c r="S7" s="39"/>
      <c r="T7" s="39"/>
      <c r="U7" s="39"/>
      <c r="V7" s="39"/>
    </row>
    <row r="8" spans="1:22" s="40" customFormat="1" ht="35.25" customHeight="1" x14ac:dyDescent="0.3">
      <c r="A8" s="202" t="s">
        <v>295</v>
      </c>
      <c r="B8" s="202" t="s">
        <v>296</v>
      </c>
      <c r="C8" s="202" t="s">
        <v>28</v>
      </c>
      <c r="D8" s="202" t="s">
        <v>297</v>
      </c>
      <c r="E8" s="202" t="s">
        <v>19</v>
      </c>
      <c r="F8" s="202" t="s">
        <v>20</v>
      </c>
      <c r="G8" s="202" t="s">
        <v>21</v>
      </c>
      <c r="H8" s="202" t="s">
        <v>22</v>
      </c>
      <c r="I8" s="202" t="s">
        <v>29</v>
      </c>
      <c r="J8" s="202"/>
      <c r="K8" s="202"/>
      <c r="L8" s="202"/>
      <c r="M8" s="202"/>
      <c r="N8" s="202"/>
      <c r="O8" s="202"/>
      <c r="P8" s="202"/>
      <c r="Q8" s="169" t="s">
        <v>30</v>
      </c>
    </row>
    <row r="9" spans="1:22" s="40" customFormat="1" ht="34.5" customHeight="1" x14ac:dyDescent="0.3">
      <c r="A9" s="202"/>
      <c r="B9" s="202"/>
      <c r="C9" s="202"/>
      <c r="D9" s="202"/>
      <c r="E9" s="202"/>
      <c r="F9" s="202"/>
      <c r="G9" s="202"/>
      <c r="H9" s="202"/>
      <c r="I9" s="199" t="s">
        <v>31</v>
      </c>
      <c r="J9" s="199"/>
      <c r="K9" s="199" t="s">
        <v>32</v>
      </c>
      <c r="L9" s="199"/>
      <c r="M9" s="199" t="s">
        <v>33</v>
      </c>
      <c r="N9" s="199"/>
      <c r="O9" s="199" t="s">
        <v>34</v>
      </c>
      <c r="P9" s="199"/>
      <c r="Q9" s="169"/>
    </row>
    <row r="10" spans="1:22" s="40" customFormat="1" ht="50.4" customHeight="1" x14ac:dyDescent="0.3">
      <c r="A10" s="202"/>
      <c r="B10" s="202"/>
      <c r="C10" s="202"/>
      <c r="D10" s="202"/>
      <c r="E10" s="202"/>
      <c r="F10" s="202"/>
      <c r="G10" s="202"/>
      <c r="H10" s="202"/>
      <c r="I10" s="41" t="s">
        <v>17</v>
      </c>
      <c r="J10" s="152" t="s">
        <v>18</v>
      </c>
      <c r="K10" s="152" t="s">
        <v>17</v>
      </c>
      <c r="L10" s="152" t="s">
        <v>18</v>
      </c>
      <c r="M10" s="152" t="s">
        <v>17</v>
      </c>
      <c r="N10" s="152" t="s">
        <v>18</v>
      </c>
      <c r="O10" s="152" t="s">
        <v>17</v>
      </c>
      <c r="P10" s="152" t="s">
        <v>18</v>
      </c>
      <c r="Q10" s="169"/>
    </row>
    <row r="11" spans="1:22" ht="15.75" x14ac:dyDescent="0.25">
      <c r="A11" s="42">
        <v>1</v>
      </c>
      <c r="B11" s="42">
        <v>2</v>
      </c>
      <c r="C11" s="42">
        <v>3</v>
      </c>
      <c r="D11" s="42">
        <v>4</v>
      </c>
      <c r="E11" s="42">
        <v>5</v>
      </c>
      <c r="F11" s="42">
        <v>6</v>
      </c>
      <c r="G11" s="42">
        <v>7</v>
      </c>
      <c r="H11" s="42">
        <v>8</v>
      </c>
      <c r="I11" s="43">
        <v>9</v>
      </c>
      <c r="J11" s="42">
        <v>10</v>
      </c>
      <c r="K11" s="42">
        <v>11</v>
      </c>
      <c r="L11" s="42">
        <v>12</v>
      </c>
      <c r="M11" s="42">
        <v>13</v>
      </c>
      <c r="N11" s="42">
        <v>14</v>
      </c>
      <c r="O11" s="42">
        <v>15</v>
      </c>
      <c r="P11" s="42">
        <v>16</v>
      </c>
      <c r="Q11" s="42">
        <v>17</v>
      </c>
    </row>
    <row r="12" spans="1:22" s="49" customFormat="1" ht="46.8" x14ac:dyDescent="0.3">
      <c r="A12" s="44"/>
      <c r="B12" s="63" t="s">
        <v>54</v>
      </c>
      <c r="C12" s="45"/>
      <c r="D12" s="45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8"/>
      <c r="P12" s="47"/>
      <c r="Q12" s="47"/>
      <c r="S12" s="50">
        <f t="shared" ref="S12:T12" si="0">I12+K12+M12+O12</f>
        <v>0</v>
      </c>
      <c r="T12" s="50">
        <f t="shared" si="0"/>
        <v>0</v>
      </c>
    </row>
    <row r="13" spans="1:22" ht="109.2" x14ac:dyDescent="0.3">
      <c r="A13" s="51" t="s">
        <v>50</v>
      </c>
      <c r="B13" s="52" t="s">
        <v>173</v>
      </c>
      <c r="C13" s="53" t="s">
        <v>174</v>
      </c>
      <c r="D13" s="54" t="s">
        <v>175</v>
      </c>
      <c r="E13" s="55">
        <v>42744</v>
      </c>
      <c r="F13" s="55">
        <v>43098</v>
      </c>
      <c r="G13" s="55">
        <v>42744</v>
      </c>
      <c r="H13" s="55" t="s">
        <v>176</v>
      </c>
      <c r="I13" s="64">
        <v>520.6</v>
      </c>
      <c r="J13" s="64">
        <v>451.9</v>
      </c>
      <c r="K13" s="64">
        <v>867.7</v>
      </c>
      <c r="L13" s="64">
        <v>848.50000000000011</v>
      </c>
      <c r="M13" s="64">
        <v>1273</v>
      </c>
      <c r="N13" s="64">
        <v>879.9</v>
      </c>
      <c r="O13" s="64">
        <v>780.7</v>
      </c>
      <c r="P13" s="64"/>
      <c r="Q13" s="47" t="s">
        <v>176</v>
      </c>
    </row>
    <row r="14" spans="1:22" ht="109.2" x14ac:dyDescent="0.3">
      <c r="A14" s="51"/>
      <c r="B14" s="52" t="s">
        <v>177</v>
      </c>
      <c r="C14" s="53" t="s">
        <v>174</v>
      </c>
      <c r="D14" s="54" t="s">
        <v>175</v>
      </c>
      <c r="E14" s="55"/>
      <c r="F14" s="55" t="s">
        <v>412</v>
      </c>
      <c r="G14" s="55"/>
      <c r="H14" s="55" t="s">
        <v>413</v>
      </c>
      <c r="I14" s="64" t="s">
        <v>176</v>
      </c>
      <c r="J14" s="64" t="s">
        <v>176</v>
      </c>
      <c r="K14" s="64" t="s">
        <v>176</v>
      </c>
      <c r="L14" s="64" t="s">
        <v>176</v>
      </c>
      <c r="M14" s="64" t="s">
        <v>176</v>
      </c>
      <c r="N14" s="64" t="s">
        <v>176</v>
      </c>
      <c r="O14" s="64" t="s">
        <v>176</v>
      </c>
      <c r="P14" s="64" t="s">
        <v>176</v>
      </c>
      <c r="Q14" s="64" t="s">
        <v>176</v>
      </c>
    </row>
    <row r="15" spans="1:22" ht="93.6" x14ac:dyDescent="0.3">
      <c r="A15" s="51" t="s">
        <v>51</v>
      </c>
      <c r="B15" s="52" t="s">
        <v>178</v>
      </c>
      <c r="C15" s="53" t="s">
        <v>174</v>
      </c>
      <c r="D15" s="54" t="s">
        <v>179</v>
      </c>
      <c r="E15" s="55">
        <v>42744</v>
      </c>
      <c r="F15" s="55">
        <v>43098</v>
      </c>
      <c r="G15" s="55">
        <v>42744</v>
      </c>
      <c r="H15" s="55" t="s">
        <v>176</v>
      </c>
      <c r="I15" s="56" t="s">
        <v>176</v>
      </c>
      <c r="J15" s="56" t="s">
        <v>176</v>
      </c>
      <c r="K15" s="56" t="s">
        <v>176</v>
      </c>
      <c r="L15" s="56" t="s">
        <v>176</v>
      </c>
      <c r="M15" s="56" t="s">
        <v>176</v>
      </c>
      <c r="N15" s="56" t="s">
        <v>176</v>
      </c>
      <c r="O15" s="56" t="s">
        <v>176</v>
      </c>
      <c r="P15" s="56" t="s">
        <v>176</v>
      </c>
      <c r="Q15" s="56" t="s">
        <v>176</v>
      </c>
    </row>
    <row r="16" spans="1:22" ht="93.6" x14ac:dyDescent="0.3">
      <c r="A16" s="51" t="s">
        <v>52</v>
      </c>
      <c r="B16" s="52" t="s">
        <v>180</v>
      </c>
      <c r="C16" s="53" t="s">
        <v>174</v>
      </c>
      <c r="D16" s="54" t="s">
        <v>179</v>
      </c>
      <c r="E16" s="55">
        <v>42744</v>
      </c>
      <c r="F16" s="55">
        <v>43098</v>
      </c>
      <c r="G16" s="55">
        <v>42744</v>
      </c>
      <c r="H16" s="55" t="s">
        <v>176</v>
      </c>
      <c r="I16" s="56" t="s">
        <v>176</v>
      </c>
      <c r="J16" s="56" t="s">
        <v>176</v>
      </c>
      <c r="K16" s="56" t="s">
        <v>176</v>
      </c>
      <c r="L16" s="56" t="s">
        <v>176</v>
      </c>
      <c r="M16" s="56" t="s">
        <v>176</v>
      </c>
      <c r="N16" s="56" t="s">
        <v>176</v>
      </c>
      <c r="O16" s="56" t="s">
        <v>176</v>
      </c>
      <c r="P16" s="56" t="s">
        <v>176</v>
      </c>
      <c r="Q16" s="56" t="s">
        <v>176</v>
      </c>
    </row>
    <row r="17" spans="1:17" ht="182.4" customHeight="1" x14ac:dyDescent="0.3">
      <c r="A17" s="51"/>
      <c r="B17" s="52" t="s">
        <v>236</v>
      </c>
      <c r="C17" s="53" t="s">
        <v>174</v>
      </c>
      <c r="D17" s="54" t="s">
        <v>179</v>
      </c>
      <c r="E17" s="55"/>
      <c r="F17" s="55" t="s">
        <v>414</v>
      </c>
      <c r="G17" s="55"/>
      <c r="H17" s="55">
        <v>42807</v>
      </c>
      <c r="I17" s="64" t="s">
        <v>176</v>
      </c>
      <c r="J17" s="64" t="s">
        <v>176</v>
      </c>
      <c r="K17" s="64" t="s">
        <v>176</v>
      </c>
      <c r="L17" s="64" t="s">
        <v>176</v>
      </c>
      <c r="M17" s="64" t="s">
        <v>176</v>
      </c>
      <c r="N17" s="64" t="s">
        <v>176</v>
      </c>
      <c r="O17" s="64" t="s">
        <v>176</v>
      </c>
      <c r="P17" s="64" t="s">
        <v>176</v>
      </c>
      <c r="Q17" s="64" t="s">
        <v>176</v>
      </c>
    </row>
    <row r="18" spans="1:17" ht="109.2" x14ac:dyDescent="0.3">
      <c r="A18" s="51" t="s">
        <v>53</v>
      </c>
      <c r="B18" s="52" t="s">
        <v>181</v>
      </c>
      <c r="C18" s="53" t="s">
        <v>174</v>
      </c>
      <c r="D18" s="54" t="s">
        <v>175</v>
      </c>
      <c r="E18" s="55">
        <v>42744</v>
      </c>
      <c r="F18" s="55">
        <v>43098</v>
      </c>
      <c r="G18" s="55">
        <v>42744</v>
      </c>
      <c r="H18" s="55" t="s">
        <v>176</v>
      </c>
      <c r="I18" s="56" t="s">
        <v>176</v>
      </c>
      <c r="J18" s="56" t="s">
        <v>176</v>
      </c>
      <c r="K18" s="56" t="s">
        <v>176</v>
      </c>
      <c r="L18" s="56" t="s">
        <v>176</v>
      </c>
      <c r="M18" s="56" t="s">
        <v>176</v>
      </c>
      <c r="N18" s="56" t="s">
        <v>176</v>
      </c>
      <c r="O18" s="56" t="s">
        <v>176</v>
      </c>
      <c r="P18" s="56" t="s">
        <v>176</v>
      </c>
      <c r="Q18" s="56" t="s">
        <v>176</v>
      </c>
    </row>
    <row r="19" spans="1:17" ht="109.2" x14ac:dyDescent="0.3">
      <c r="A19" s="54"/>
      <c r="B19" s="57" t="s">
        <v>182</v>
      </c>
      <c r="C19" s="53" t="s">
        <v>174</v>
      </c>
      <c r="D19" s="54" t="s">
        <v>175</v>
      </c>
      <c r="E19" s="55"/>
      <c r="F19" s="55" t="s">
        <v>415</v>
      </c>
      <c r="G19" s="53"/>
      <c r="H19" s="55" t="s">
        <v>416</v>
      </c>
      <c r="I19" s="56" t="s">
        <v>176</v>
      </c>
      <c r="J19" s="56" t="s">
        <v>176</v>
      </c>
      <c r="K19" s="56" t="s">
        <v>176</v>
      </c>
      <c r="L19" s="56" t="s">
        <v>176</v>
      </c>
      <c r="M19" s="56" t="s">
        <v>176</v>
      </c>
      <c r="N19" s="56" t="s">
        <v>176</v>
      </c>
      <c r="O19" s="56" t="s">
        <v>176</v>
      </c>
      <c r="P19" s="56" t="s">
        <v>176</v>
      </c>
      <c r="Q19" s="56" t="s">
        <v>176</v>
      </c>
    </row>
    <row r="20" spans="1:17" ht="124.8" x14ac:dyDescent="0.3">
      <c r="A20" s="51" t="s">
        <v>56</v>
      </c>
      <c r="B20" s="52" t="s">
        <v>183</v>
      </c>
      <c r="C20" s="53" t="s">
        <v>174</v>
      </c>
      <c r="D20" s="54" t="s">
        <v>179</v>
      </c>
      <c r="E20" s="55">
        <v>42744</v>
      </c>
      <c r="F20" s="55">
        <v>43098</v>
      </c>
      <c r="G20" s="55">
        <v>42744</v>
      </c>
      <c r="H20" s="55" t="s">
        <v>176</v>
      </c>
      <c r="I20" s="64">
        <v>0</v>
      </c>
      <c r="J20" s="64">
        <v>37.299999999999997</v>
      </c>
      <c r="K20" s="64">
        <v>250</v>
      </c>
      <c r="L20" s="64">
        <v>123.7</v>
      </c>
      <c r="M20" s="64">
        <v>250</v>
      </c>
      <c r="N20" s="64">
        <v>139.69999999999999</v>
      </c>
      <c r="O20" s="64">
        <v>0</v>
      </c>
      <c r="P20" s="64"/>
      <c r="Q20" s="64" t="s">
        <v>176</v>
      </c>
    </row>
    <row r="21" spans="1:17" ht="109.2" x14ac:dyDescent="0.3">
      <c r="A21" s="51" t="s">
        <v>58</v>
      </c>
      <c r="B21" s="52" t="s">
        <v>184</v>
      </c>
      <c r="C21" s="53" t="s">
        <v>174</v>
      </c>
      <c r="D21" s="54" t="s">
        <v>175</v>
      </c>
      <c r="E21" s="55">
        <v>42744</v>
      </c>
      <c r="F21" s="55">
        <v>43098</v>
      </c>
      <c r="G21" s="55">
        <v>42744</v>
      </c>
      <c r="H21" s="55" t="s">
        <v>176</v>
      </c>
      <c r="I21" s="64">
        <v>753.1</v>
      </c>
      <c r="J21" s="64">
        <v>405.3</v>
      </c>
      <c r="K21" s="64">
        <v>1013.7</v>
      </c>
      <c r="L21" s="64">
        <v>1062.4000000000001</v>
      </c>
      <c r="M21" s="64">
        <v>637.20000000000005</v>
      </c>
      <c r="N21" s="64">
        <v>716.9</v>
      </c>
      <c r="O21" s="64">
        <v>492.4</v>
      </c>
      <c r="P21" s="64"/>
      <c r="Q21" s="47" t="s">
        <v>176</v>
      </c>
    </row>
    <row r="22" spans="1:17" ht="124.8" x14ac:dyDescent="0.3">
      <c r="A22" s="54"/>
      <c r="B22" s="52" t="s">
        <v>185</v>
      </c>
      <c r="C22" s="53" t="s">
        <v>174</v>
      </c>
      <c r="D22" s="54" t="s">
        <v>175</v>
      </c>
      <c r="E22" s="55"/>
      <c r="F22" s="55" t="s">
        <v>417</v>
      </c>
      <c r="G22" s="56" t="s">
        <v>176</v>
      </c>
      <c r="H22" s="55" t="s">
        <v>293</v>
      </c>
      <c r="I22" s="56" t="s">
        <v>176</v>
      </c>
      <c r="J22" s="56" t="s">
        <v>176</v>
      </c>
      <c r="K22" s="56" t="s">
        <v>176</v>
      </c>
      <c r="L22" s="56" t="s">
        <v>176</v>
      </c>
      <c r="M22" s="56" t="s">
        <v>176</v>
      </c>
      <c r="N22" s="56" t="s">
        <v>176</v>
      </c>
      <c r="O22" s="56" t="s">
        <v>176</v>
      </c>
      <c r="P22" s="56" t="s">
        <v>176</v>
      </c>
      <c r="Q22" s="56" t="s">
        <v>176</v>
      </c>
    </row>
    <row r="23" spans="1:17" ht="140.4" x14ac:dyDescent="0.3">
      <c r="A23" s="54"/>
      <c r="B23" s="52" t="s">
        <v>186</v>
      </c>
      <c r="C23" s="53" t="s">
        <v>174</v>
      </c>
      <c r="D23" s="54" t="s">
        <v>175</v>
      </c>
      <c r="E23" s="55"/>
      <c r="F23" s="55">
        <v>42795</v>
      </c>
      <c r="G23" s="56" t="s">
        <v>176</v>
      </c>
      <c r="H23" s="55">
        <v>42788</v>
      </c>
      <c r="I23" s="56" t="s">
        <v>176</v>
      </c>
      <c r="J23" s="56" t="s">
        <v>176</v>
      </c>
      <c r="K23" s="56" t="s">
        <v>176</v>
      </c>
      <c r="L23" s="56" t="s">
        <v>176</v>
      </c>
      <c r="M23" s="56" t="s">
        <v>176</v>
      </c>
      <c r="N23" s="56" t="s">
        <v>176</v>
      </c>
      <c r="O23" s="56" t="s">
        <v>176</v>
      </c>
      <c r="P23" s="56" t="s">
        <v>176</v>
      </c>
      <c r="Q23" s="56" t="s">
        <v>176</v>
      </c>
    </row>
    <row r="24" spans="1:17" ht="140.4" x14ac:dyDescent="0.3">
      <c r="A24" s="54"/>
      <c r="B24" s="52" t="s">
        <v>187</v>
      </c>
      <c r="C24" s="53" t="s">
        <v>174</v>
      </c>
      <c r="D24" s="54" t="s">
        <v>175</v>
      </c>
      <c r="E24" s="55"/>
      <c r="F24" s="55">
        <v>42825</v>
      </c>
      <c r="G24" s="56" t="s">
        <v>176</v>
      </c>
      <c r="H24" s="55">
        <v>42797</v>
      </c>
      <c r="I24" s="56" t="s">
        <v>176</v>
      </c>
      <c r="J24" s="56" t="s">
        <v>176</v>
      </c>
      <c r="K24" s="56" t="s">
        <v>176</v>
      </c>
      <c r="L24" s="56" t="s">
        <v>176</v>
      </c>
      <c r="M24" s="56" t="s">
        <v>176</v>
      </c>
      <c r="N24" s="56" t="s">
        <v>176</v>
      </c>
      <c r="O24" s="56" t="s">
        <v>176</v>
      </c>
      <c r="P24" s="56" t="s">
        <v>176</v>
      </c>
      <c r="Q24" s="56" t="s">
        <v>176</v>
      </c>
    </row>
    <row r="25" spans="1:17" ht="109.2" x14ac:dyDescent="0.3">
      <c r="A25" s="54"/>
      <c r="B25" s="52" t="s">
        <v>237</v>
      </c>
      <c r="C25" s="53" t="s">
        <v>174</v>
      </c>
      <c r="D25" s="54" t="s">
        <v>175</v>
      </c>
      <c r="E25" s="55"/>
      <c r="F25" s="55">
        <v>42856</v>
      </c>
      <c r="G25" s="56" t="s">
        <v>176</v>
      </c>
      <c r="H25" s="55">
        <v>42855</v>
      </c>
      <c r="I25" s="56" t="s">
        <v>176</v>
      </c>
      <c r="J25" s="56" t="s">
        <v>176</v>
      </c>
      <c r="K25" s="56" t="s">
        <v>176</v>
      </c>
      <c r="L25" s="56" t="s">
        <v>176</v>
      </c>
      <c r="M25" s="56" t="s">
        <v>176</v>
      </c>
      <c r="N25" s="56" t="s">
        <v>176</v>
      </c>
      <c r="O25" s="56" t="s">
        <v>176</v>
      </c>
      <c r="P25" s="56" t="s">
        <v>176</v>
      </c>
      <c r="Q25" s="56" t="s">
        <v>176</v>
      </c>
    </row>
    <row r="26" spans="1:17" ht="109.2" x14ac:dyDescent="0.3">
      <c r="A26" s="54"/>
      <c r="B26" s="52" t="s">
        <v>238</v>
      </c>
      <c r="C26" s="53" t="s">
        <v>174</v>
      </c>
      <c r="D26" s="54" t="s">
        <v>175</v>
      </c>
      <c r="E26" s="55"/>
      <c r="F26" s="55">
        <v>42901</v>
      </c>
      <c r="G26" s="56" t="s">
        <v>176</v>
      </c>
      <c r="H26" s="55">
        <v>42887</v>
      </c>
      <c r="I26" s="56" t="s">
        <v>176</v>
      </c>
      <c r="J26" s="56" t="s">
        <v>176</v>
      </c>
      <c r="K26" s="56" t="s">
        <v>176</v>
      </c>
      <c r="L26" s="56" t="s">
        <v>176</v>
      </c>
      <c r="M26" s="56" t="s">
        <v>176</v>
      </c>
      <c r="N26" s="56" t="s">
        <v>176</v>
      </c>
      <c r="O26" s="56" t="s">
        <v>176</v>
      </c>
      <c r="P26" s="56" t="s">
        <v>176</v>
      </c>
      <c r="Q26" s="56" t="s">
        <v>176</v>
      </c>
    </row>
    <row r="27" spans="1:17" ht="146.4" customHeight="1" x14ac:dyDescent="0.3">
      <c r="A27" s="51" t="s">
        <v>60</v>
      </c>
      <c r="B27" s="52" t="s">
        <v>188</v>
      </c>
      <c r="C27" s="53" t="s">
        <v>174</v>
      </c>
      <c r="D27" s="54" t="s">
        <v>189</v>
      </c>
      <c r="E27" s="55">
        <v>42744</v>
      </c>
      <c r="F27" s="55">
        <v>43098</v>
      </c>
      <c r="G27" s="55">
        <v>42744</v>
      </c>
      <c r="H27" s="55" t="s">
        <v>176</v>
      </c>
      <c r="I27" s="64">
        <v>699</v>
      </c>
      <c r="J27" s="64">
        <v>633.4</v>
      </c>
      <c r="K27" s="64">
        <v>1572.8</v>
      </c>
      <c r="L27" s="64">
        <v>2248.2999999999997</v>
      </c>
      <c r="M27" s="64">
        <v>1747.5</v>
      </c>
      <c r="N27" s="64">
        <v>1789.7</v>
      </c>
      <c r="O27" s="64">
        <v>1805.6</v>
      </c>
      <c r="P27" s="64"/>
      <c r="Q27" s="64" t="s">
        <v>176</v>
      </c>
    </row>
    <row r="28" spans="1:17" ht="146.4" customHeight="1" x14ac:dyDescent="0.3">
      <c r="A28" s="51"/>
      <c r="B28" s="52" t="s">
        <v>239</v>
      </c>
      <c r="C28" s="53" t="s">
        <v>174</v>
      </c>
      <c r="D28" s="54" t="s">
        <v>189</v>
      </c>
      <c r="E28" s="55"/>
      <c r="F28" s="55">
        <v>42887</v>
      </c>
      <c r="G28" s="55"/>
      <c r="H28" s="55">
        <v>42887</v>
      </c>
      <c r="I28" s="64" t="s">
        <v>176</v>
      </c>
      <c r="J28" s="64" t="s">
        <v>176</v>
      </c>
      <c r="K28" s="64" t="s">
        <v>176</v>
      </c>
      <c r="L28" s="64" t="s">
        <v>176</v>
      </c>
      <c r="M28" s="64" t="s">
        <v>176</v>
      </c>
      <c r="N28" s="64" t="s">
        <v>176</v>
      </c>
      <c r="O28" s="64" t="s">
        <v>176</v>
      </c>
      <c r="P28" s="64" t="s">
        <v>176</v>
      </c>
      <c r="Q28" s="64" t="s">
        <v>176</v>
      </c>
    </row>
    <row r="29" spans="1:17" ht="124.8" x14ac:dyDescent="0.3">
      <c r="A29" s="51"/>
      <c r="B29" s="52" t="s">
        <v>190</v>
      </c>
      <c r="C29" s="53" t="s">
        <v>174</v>
      </c>
      <c r="D29" s="54" t="s">
        <v>189</v>
      </c>
      <c r="E29" s="55"/>
      <c r="F29" s="55">
        <v>42826</v>
      </c>
      <c r="G29" s="55"/>
      <c r="H29" s="55">
        <v>42826</v>
      </c>
      <c r="I29" s="64" t="s">
        <v>176</v>
      </c>
      <c r="J29" s="64" t="s">
        <v>176</v>
      </c>
      <c r="K29" s="64" t="s">
        <v>176</v>
      </c>
      <c r="L29" s="64" t="s">
        <v>176</v>
      </c>
      <c r="M29" s="64" t="s">
        <v>176</v>
      </c>
      <c r="N29" s="64" t="s">
        <v>176</v>
      </c>
      <c r="O29" s="64" t="s">
        <v>176</v>
      </c>
      <c r="P29" s="64" t="s">
        <v>176</v>
      </c>
      <c r="Q29" s="64" t="s">
        <v>176</v>
      </c>
    </row>
    <row r="30" spans="1:17" ht="187.2" x14ac:dyDescent="0.3">
      <c r="A30" s="51" t="s">
        <v>62</v>
      </c>
      <c r="B30" s="52" t="s">
        <v>191</v>
      </c>
      <c r="C30" s="53" t="s">
        <v>174</v>
      </c>
      <c r="D30" s="54" t="s">
        <v>189</v>
      </c>
      <c r="E30" s="55">
        <v>42744</v>
      </c>
      <c r="F30" s="55">
        <v>43098</v>
      </c>
      <c r="G30" s="55">
        <v>42744</v>
      </c>
      <c r="H30" s="55" t="s">
        <v>176</v>
      </c>
      <c r="I30" s="64">
        <v>1017.8</v>
      </c>
      <c r="J30" s="64">
        <v>439</v>
      </c>
      <c r="K30" s="64">
        <v>6363.4</v>
      </c>
      <c r="L30" s="64">
        <v>5614.1</v>
      </c>
      <c r="M30" s="64">
        <v>7919.8</v>
      </c>
      <c r="N30" s="64">
        <v>10537.4</v>
      </c>
      <c r="O30" s="64">
        <v>3303.7</v>
      </c>
      <c r="P30" s="64"/>
      <c r="Q30" s="64" t="s">
        <v>176</v>
      </c>
    </row>
    <row r="31" spans="1:17" ht="158.4" customHeight="1" x14ac:dyDescent="0.3">
      <c r="A31" s="51"/>
      <c r="B31" s="52" t="s">
        <v>240</v>
      </c>
      <c r="C31" s="53" t="s">
        <v>174</v>
      </c>
      <c r="D31" s="54" t="s">
        <v>189</v>
      </c>
      <c r="E31" s="55"/>
      <c r="F31" s="55">
        <v>42887</v>
      </c>
      <c r="G31" s="55"/>
      <c r="H31" s="55">
        <v>42887</v>
      </c>
      <c r="I31" s="64" t="s">
        <v>176</v>
      </c>
      <c r="J31" s="64" t="s">
        <v>176</v>
      </c>
      <c r="K31" s="64" t="s">
        <v>176</v>
      </c>
      <c r="L31" s="64" t="s">
        <v>176</v>
      </c>
      <c r="M31" s="64" t="s">
        <v>176</v>
      </c>
      <c r="N31" s="64" t="s">
        <v>176</v>
      </c>
      <c r="O31" s="64" t="s">
        <v>176</v>
      </c>
      <c r="P31" s="64" t="s">
        <v>176</v>
      </c>
      <c r="Q31" s="64" t="s">
        <v>176</v>
      </c>
    </row>
    <row r="32" spans="1:17" ht="157.19999999999999" customHeight="1" x14ac:dyDescent="0.3">
      <c r="A32" s="51"/>
      <c r="B32" s="52" t="s">
        <v>192</v>
      </c>
      <c r="C32" s="53" t="s">
        <v>174</v>
      </c>
      <c r="D32" s="54" t="s">
        <v>189</v>
      </c>
      <c r="E32" s="55"/>
      <c r="F32" s="55">
        <v>42826</v>
      </c>
      <c r="G32" s="55"/>
      <c r="H32" s="55">
        <v>42826</v>
      </c>
      <c r="I32" s="64" t="s">
        <v>176</v>
      </c>
      <c r="J32" s="64" t="s">
        <v>176</v>
      </c>
      <c r="K32" s="64" t="s">
        <v>176</v>
      </c>
      <c r="L32" s="64" t="s">
        <v>176</v>
      </c>
      <c r="M32" s="64" t="s">
        <v>176</v>
      </c>
      <c r="N32" s="64" t="s">
        <v>176</v>
      </c>
      <c r="O32" s="64" t="s">
        <v>176</v>
      </c>
      <c r="P32" s="64" t="s">
        <v>176</v>
      </c>
      <c r="Q32" s="64" t="s">
        <v>176</v>
      </c>
    </row>
    <row r="33" spans="1:17" ht="409.2" customHeight="1" x14ac:dyDescent="0.3">
      <c r="A33" s="51" t="s">
        <v>193</v>
      </c>
      <c r="B33" s="52" t="s">
        <v>194</v>
      </c>
      <c r="C33" s="53" t="s">
        <v>174</v>
      </c>
      <c r="D33" s="54" t="s">
        <v>189</v>
      </c>
      <c r="E33" s="55">
        <v>42744</v>
      </c>
      <c r="F33" s="55">
        <v>43098</v>
      </c>
      <c r="G33" s="55">
        <v>42744</v>
      </c>
      <c r="H33" s="55" t="s">
        <v>176</v>
      </c>
      <c r="I33" s="64">
        <v>1922.5</v>
      </c>
      <c r="J33" s="64">
        <v>712.8</v>
      </c>
      <c r="K33" s="64">
        <v>5059.3</v>
      </c>
      <c r="L33" s="64">
        <v>6057.3</v>
      </c>
      <c r="M33" s="64">
        <v>5059.3</v>
      </c>
      <c r="N33" s="64">
        <v>7584.8</v>
      </c>
      <c r="O33" s="64">
        <v>8195.9</v>
      </c>
      <c r="P33" s="64"/>
      <c r="Q33" s="64" t="s">
        <v>176</v>
      </c>
    </row>
    <row r="34" spans="1:17" ht="179.25" customHeight="1" x14ac:dyDescent="0.3">
      <c r="A34" s="51"/>
      <c r="B34" s="52" t="s">
        <v>195</v>
      </c>
      <c r="C34" s="53" t="s">
        <v>174</v>
      </c>
      <c r="D34" s="54" t="s">
        <v>189</v>
      </c>
      <c r="E34" s="55"/>
      <c r="F34" s="55">
        <v>42826</v>
      </c>
      <c r="G34" s="55"/>
      <c r="H34" s="55">
        <v>42826</v>
      </c>
      <c r="I34" s="56" t="s">
        <v>176</v>
      </c>
      <c r="J34" s="56" t="s">
        <v>176</v>
      </c>
      <c r="K34" s="56" t="s">
        <v>176</v>
      </c>
      <c r="L34" s="56" t="s">
        <v>176</v>
      </c>
      <c r="M34" s="56" t="s">
        <v>176</v>
      </c>
      <c r="N34" s="56" t="s">
        <v>176</v>
      </c>
      <c r="O34" s="56" t="s">
        <v>176</v>
      </c>
      <c r="P34" s="56" t="s">
        <v>176</v>
      </c>
      <c r="Q34" s="56" t="s">
        <v>176</v>
      </c>
    </row>
    <row r="35" spans="1:17" ht="93.6" x14ac:dyDescent="0.3">
      <c r="A35" s="51" t="s">
        <v>113</v>
      </c>
      <c r="B35" s="52" t="s">
        <v>196</v>
      </c>
      <c r="C35" s="53" t="s">
        <v>174</v>
      </c>
      <c r="D35" s="54" t="s">
        <v>197</v>
      </c>
      <c r="E35" s="55">
        <v>42744</v>
      </c>
      <c r="F35" s="55">
        <v>43098</v>
      </c>
      <c r="G35" s="55">
        <v>42744</v>
      </c>
      <c r="H35" s="55" t="s">
        <v>176</v>
      </c>
      <c r="I35" s="56" t="s">
        <v>176</v>
      </c>
      <c r="J35" s="56" t="s">
        <v>176</v>
      </c>
      <c r="K35" s="56" t="s">
        <v>176</v>
      </c>
      <c r="L35" s="56" t="s">
        <v>176</v>
      </c>
      <c r="M35" s="56" t="s">
        <v>176</v>
      </c>
      <c r="N35" s="56" t="s">
        <v>176</v>
      </c>
      <c r="O35" s="56" t="s">
        <v>176</v>
      </c>
      <c r="P35" s="56" t="s">
        <v>176</v>
      </c>
      <c r="Q35" s="56" t="s">
        <v>176</v>
      </c>
    </row>
    <row r="36" spans="1:17" ht="124.8" x14ac:dyDescent="0.3">
      <c r="A36" s="51" t="s">
        <v>68</v>
      </c>
      <c r="B36" s="52" t="s">
        <v>198</v>
      </c>
      <c r="C36" s="53" t="s">
        <v>174</v>
      </c>
      <c r="D36" s="54" t="s">
        <v>175</v>
      </c>
      <c r="E36" s="55">
        <v>42744</v>
      </c>
      <c r="F36" s="55">
        <v>43098</v>
      </c>
      <c r="G36" s="55">
        <v>42744</v>
      </c>
      <c r="H36" s="55" t="s">
        <v>176</v>
      </c>
      <c r="I36" s="56">
        <v>316.39999999999998</v>
      </c>
      <c r="J36" s="53">
        <v>162.69999999999999</v>
      </c>
      <c r="K36" s="53">
        <v>349.7</v>
      </c>
      <c r="L36" s="53">
        <v>599.59999999999991</v>
      </c>
      <c r="M36" s="53">
        <v>333</v>
      </c>
      <c r="N36" s="53">
        <v>381.3</v>
      </c>
      <c r="O36" s="53">
        <v>665.9</v>
      </c>
      <c r="P36" s="53"/>
      <c r="Q36" s="53" t="s">
        <v>176</v>
      </c>
    </row>
    <row r="37" spans="1:17" ht="124.8" x14ac:dyDescent="0.3">
      <c r="A37" s="51"/>
      <c r="B37" s="52" t="s">
        <v>311</v>
      </c>
      <c r="C37" s="53" t="s">
        <v>174</v>
      </c>
      <c r="D37" s="54" t="s">
        <v>312</v>
      </c>
      <c r="E37" s="55"/>
      <c r="F37" s="55">
        <v>42978</v>
      </c>
      <c r="G37" s="55"/>
      <c r="H37" s="55">
        <v>42978</v>
      </c>
      <c r="I37" s="56" t="s">
        <v>176</v>
      </c>
      <c r="J37" s="56" t="s">
        <v>176</v>
      </c>
      <c r="K37" s="56" t="s">
        <v>176</v>
      </c>
      <c r="L37" s="56" t="s">
        <v>176</v>
      </c>
      <c r="M37" s="56" t="s">
        <v>176</v>
      </c>
      <c r="N37" s="56" t="s">
        <v>176</v>
      </c>
      <c r="O37" s="56" t="s">
        <v>176</v>
      </c>
      <c r="P37" s="56" t="s">
        <v>176</v>
      </c>
      <c r="Q37" s="56" t="s">
        <v>176</v>
      </c>
    </row>
    <row r="38" spans="1:17" ht="109.2" x14ac:dyDescent="0.3">
      <c r="A38" s="51" t="s">
        <v>70</v>
      </c>
      <c r="B38" s="52" t="s">
        <v>199</v>
      </c>
      <c r="C38" s="53" t="s">
        <v>174</v>
      </c>
      <c r="D38" s="54" t="s">
        <v>175</v>
      </c>
      <c r="E38" s="55">
        <v>42744</v>
      </c>
      <c r="F38" s="55">
        <v>43098</v>
      </c>
      <c r="G38" s="55">
        <v>42744</v>
      </c>
      <c r="H38" s="55" t="s">
        <v>176</v>
      </c>
      <c r="I38" s="56">
        <v>138.69999999999999</v>
      </c>
      <c r="J38" s="53">
        <v>107.2</v>
      </c>
      <c r="K38" s="53">
        <v>153.30000000000001</v>
      </c>
      <c r="L38" s="53">
        <v>217.90000000000003</v>
      </c>
      <c r="M38" s="53">
        <v>146</v>
      </c>
      <c r="N38" s="53">
        <v>223.8</v>
      </c>
      <c r="O38" s="53">
        <v>292</v>
      </c>
      <c r="P38" s="53"/>
      <c r="Q38" s="53" t="s">
        <v>176</v>
      </c>
    </row>
    <row r="39" spans="1:17" ht="140.4" x14ac:dyDescent="0.3">
      <c r="A39" s="51"/>
      <c r="B39" s="52" t="s">
        <v>241</v>
      </c>
      <c r="C39" s="53" t="s">
        <v>174</v>
      </c>
      <c r="D39" s="54" t="s">
        <v>175</v>
      </c>
      <c r="E39" s="55"/>
      <c r="F39" s="55">
        <v>42853</v>
      </c>
      <c r="G39" s="55" t="s">
        <v>176</v>
      </c>
      <c r="H39" s="55">
        <v>42845</v>
      </c>
      <c r="I39" s="56" t="s">
        <v>176</v>
      </c>
      <c r="J39" s="53" t="s">
        <v>176</v>
      </c>
      <c r="K39" s="53" t="s">
        <v>176</v>
      </c>
      <c r="L39" s="53" t="s">
        <v>176</v>
      </c>
      <c r="M39" s="53" t="s">
        <v>176</v>
      </c>
      <c r="N39" s="53" t="s">
        <v>176</v>
      </c>
      <c r="O39" s="53" t="s">
        <v>176</v>
      </c>
      <c r="P39" s="53" t="s">
        <v>176</v>
      </c>
      <c r="Q39" s="53" t="s">
        <v>176</v>
      </c>
    </row>
    <row r="40" spans="1:17" ht="109.2" x14ac:dyDescent="0.3">
      <c r="A40" s="51" t="s">
        <v>72</v>
      </c>
      <c r="B40" s="52" t="s">
        <v>200</v>
      </c>
      <c r="C40" s="53" t="s">
        <v>174</v>
      </c>
      <c r="D40" s="54" t="s">
        <v>175</v>
      </c>
      <c r="E40" s="55">
        <v>42744</v>
      </c>
      <c r="F40" s="55">
        <v>43098</v>
      </c>
      <c r="G40" s="55">
        <v>42744</v>
      </c>
      <c r="H40" s="55" t="s">
        <v>176</v>
      </c>
      <c r="I40" s="56">
        <v>0</v>
      </c>
      <c r="J40" s="53">
        <v>23.7</v>
      </c>
      <c r="K40" s="53">
        <v>137.30000000000001</v>
      </c>
      <c r="L40" s="53">
        <v>82.5</v>
      </c>
      <c r="M40" s="53">
        <v>132</v>
      </c>
      <c r="N40" s="53">
        <v>125.4</v>
      </c>
      <c r="O40" s="53">
        <v>0</v>
      </c>
      <c r="P40" s="53"/>
      <c r="Q40" s="53" t="s">
        <v>176</v>
      </c>
    </row>
    <row r="41" spans="1:17" ht="156" x14ac:dyDescent="0.3">
      <c r="A41" s="51"/>
      <c r="B41" s="52" t="s">
        <v>201</v>
      </c>
      <c r="C41" s="53" t="s">
        <v>174</v>
      </c>
      <c r="D41" s="54" t="s">
        <v>175</v>
      </c>
      <c r="E41" s="55"/>
      <c r="F41" s="55">
        <v>42824</v>
      </c>
      <c r="G41" s="55"/>
      <c r="H41" s="55">
        <v>42821</v>
      </c>
      <c r="I41" s="56" t="s">
        <v>176</v>
      </c>
      <c r="J41" s="53" t="s">
        <v>176</v>
      </c>
      <c r="K41" s="53" t="s">
        <v>176</v>
      </c>
      <c r="L41" s="53" t="s">
        <v>176</v>
      </c>
      <c r="M41" s="53" t="s">
        <v>176</v>
      </c>
      <c r="N41" s="53" t="s">
        <v>176</v>
      </c>
      <c r="O41" s="53" t="s">
        <v>176</v>
      </c>
      <c r="P41" s="53" t="s">
        <v>176</v>
      </c>
      <c r="Q41" s="53" t="s">
        <v>176</v>
      </c>
    </row>
    <row r="42" spans="1:17" ht="109.2" x14ac:dyDescent="0.3">
      <c r="A42" s="51" t="s">
        <v>74</v>
      </c>
      <c r="B42" s="52" t="s">
        <v>202</v>
      </c>
      <c r="C42" s="53" t="s">
        <v>174</v>
      </c>
      <c r="D42" s="54" t="s">
        <v>175</v>
      </c>
      <c r="E42" s="55">
        <v>42744</v>
      </c>
      <c r="F42" s="55">
        <v>43098</v>
      </c>
      <c r="G42" s="55">
        <v>42744</v>
      </c>
      <c r="H42" s="55" t="s">
        <v>176</v>
      </c>
      <c r="I42" s="56">
        <v>8046</v>
      </c>
      <c r="J42" s="53">
        <v>2012.4</v>
      </c>
      <c r="K42" s="53">
        <v>10728</v>
      </c>
      <c r="L42" s="53">
        <v>14516.500000000002</v>
      </c>
      <c r="M42" s="53">
        <v>12873.6</v>
      </c>
      <c r="N42" s="53">
        <v>16780.900000000001</v>
      </c>
      <c r="O42" s="53">
        <v>21992.400000000001</v>
      </c>
      <c r="P42" s="53"/>
      <c r="Q42" s="53" t="s">
        <v>176</v>
      </c>
    </row>
    <row r="43" spans="1:17" ht="187.2" x14ac:dyDescent="0.3">
      <c r="A43" s="54"/>
      <c r="B43" s="52" t="s">
        <v>203</v>
      </c>
      <c r="C43" s="53" t="s">
        <v>174</v>
      </c>
      <c r="D43" s="54" t="s">
        <v>175</v>
      </c>
      <c r="E43" s="53"/>
      <c r="F43" s="55">
        <v>42794</v>
      </c>
      <c r="G43" s="55"/>
      <c r="H43" s="55">
        <v>42783</v>
      </c>
      <c r="I43" s="56" t="s">
        <v>176</v>
      </c>
      <c r="J43" s="56" t="s">
        <v>176</v>
      </c>
      <c r="K43" s="56" t="s">
        <v>176</v>
      </c>
      <c r="L43" s="56" t="s">
        <v>176</v>
      </c>
      <c r="M43" s="56" t="s">
        <v>176</v>
      </c>
      <c r="N43" s="56" t="s">
        <v>176</v>
      </c>
      <c r="O43" s="56" t="s">
        <v>176</v>
      </c>
      <c r="P43" s="56" t="s">
        <v>176</v>
      </c>
      <c r="Q43" s="56" t="s">
        <v>176</v>
      </c>
    </row>
    <row r="44" spans="1:17" ht="109.2" x14ac:dyDescent="0.3">
      <c r="A44" s="51" t="s">
        <v>76</v>
      </c>
      <c r="B44" s="52" t="s">
        <v>204</v>
      </c>
      <c r="C44" s="53" t="s">
        <v>174</v>
      </c>
      <c r="D44" s="54" t="s">
        <v>175</v>
      </c>
      <c r="E44" s="55">
        <v>42744</v>
      </c>
      <c r="F44" s="55">
        <v>43098</v>
      </c>
      <c r="G44" s="55">
        <v>42744</v>
      </c>
      <c r="H44" s="55" t="s">
        <v>176</v>
      </c>
      <c r="I44" s="56">
        <v>0</v>
      </c>
      <c r="J44" s="53">
        <v>76.5</v>
      </c>
      <c r="K44" s="53">
        <v>2155.9</v>
      </c>
      <c r="L44" s="53">
        <v>812.6</v>
      </c>
      <c r="M44" s="53">
        <v>0</v>
      </c>
      <c r="N44" s="53">
        <v>667.4</v>
      </c>
      <c r="O44" s="53">
        <v>0</v>
      </c>
      <c r="P44" s="53">
        <v>0</v>
      </c>
      <c r="Q44" s="53" t="s">
        <v>176</v>
      </c>
    </row>
    <row r="45" spans="1:17" ht="171.6" x14ac:dyDescent="0.3">
      <c r="A45" s="54"/>
      <c r="B45" s="52" t="s">
        <v>205</v>
      </c>
      <c r="C45" s="53" t="s">
        <v>174</v>
      </c>
      <c r="D45" s="54" t="s">
        <v>175</v>
      </c>
      <c r="E45" s="55"/>
      <c r="F45" s="55">
        <v>42794</v>
      </c>
      <c r="G45" s="55"/>
      <c r="H45" s="55">
        <v>42783</v>
      </c>
      <c r="I45" s="56" t="s">
        <v>176</v>
      </c>
      <c r="J45" s="56" t="s">
        <v>176</v>
      </c>
      <c r="K45" s="56" t="s">
        <v>176</v>
      </c>
      <c r="L45" s="56" t="s">
        <v>176</v>
      </c>
      <c r="M45" s="56" t="s">
        <v>176</v>
      </c>
      <c r="N45" s="56" t="s">
        <v>176</v>
      </c>
      <c r="O45" s="56" t="s">
        <v>176</v>
      </c>
      <c r="P45" s="56" t="s">
        <v>176</v>
      </c>
      <c r="Q45" s="56" t="s">
        <v>176</v>
      </c>
    </row>
    <row r="46" spans="1:17" ht="171.6" x14ac:dyDescent="0.3">
      <c r="A46" s="51" t="s">
        <v>78</v>
      </c>
      <c r="B46" s="52" t="s">
        <v>206</v>
      </c>
      <c r="C46" s="53" t="s">
        <v>174</v>
      </c>
      <c r="D46" s="54" t="s">
        <v>175</v>
      </c>
      <c r="E46" s="55">
        <v>42744</v>
      </c>
      <c r="F46" s="55">
        <v>43098</v>
      </c>
      <c r="G46" s="55">
        <v>42744</v>
      </c>
      <c r="H46" s="55" t="s">
        <v>176</v>
      </c>
      <c r="I46" s="56">
        <v>0</v>
      </c>
      <c r="J46" s="53">
        <v>94</v>
      </c>
      <c r="K46" s="53">
        <v>0</v>
      </c>
      <c r="L46" s="53">
        <v>516.20000000000005</v>
      </c>
      <c r="M46" s="53">
        <v>900</v>
      </c>
      <c r="N46" s="53">
        <v>702.9</v>
      </c>
      <c r="O46" s="53">
        <v>900</v>
      </c>
      <c r="P46" s="53">
        <v>0</v>
      </c>
      <c r="Q46" s="53" t="s">
        <v>176</v>
      </c>
    </row>
    <row r="47" spans="1:17" ht="234" x14ac:dyDescent="0.3">
      <c r="A47" s="54"/>
      <c r="B47" s="52" t="s">
        <v>207</v>
      </c>
      <c r="C47" s="53" t="s">
        <v>174</v>
      </c>
      <c r="D47" s="54" t="s">
        <v>175</v>
      </c>
      <c r="E47" s="55"/>
      <c r="F47" s="55">
        <v>42794</v>
      </c>
      <c r="G47" s="55"/>
      <c r="H47" s="55">
        <v>42783</v>
      </c>
      <c r="I47" s="56" t="s">
        <v>176</v>
      </c>
      <c r="J47" s="56" t="s">
        <v>176</v>
      </c>
      <c r="K47" s="56" t="s">
        <v>176</v>
      </c>
      <c r="L47" s="56" t="s">
        <v>176</v>
      </c>
      <c r="M47" s="56" t="s">
        <v>176</v>
      </c>
      <c r="N47" s="56" t="s">
        <v>176</v>
      </c>
      <c r="O47" s="56" t="s">
        <v>176</v>
      </c>
      <c r="P47" s="56" t="s">
        <v>176</v>
      </c>
      <c r="Q47" s="56" t="s">
        <v>176</v>
      </c>
    </row>
    <row r="48" spans="1:17" ht="113.25" customHeight="1" x14ac:dyDescent="0.3">
      <c r="A48" s="51" t="s">
        <v>208</v>
      </c>
      <c r="B48" s="52" t="s">
        <v>209</v>
      </c>
      <c r="C48" s="53" t="s">
        <v>174</v>
      </c>
      <c r="D48" s="153" t="s">
        <v>210</v>
      </c>
      <c r="E48" s="55">
        <v>42744</v>
      </c>
      <c r="F48" s="55">
        <v>43098</v>
      </c>
      <c r="G48" s="55">
        <v>42744</v>
      </c>
      <c r="H48" s="55" t="s">
        <v>176</v>
      </c>
      <c r="I48" s="64">
        <v>201693</v>
      </c>
      <c r="J48" s="65">
        <v>183107.4</v>
      </c>
      <c r="K48" s="64">
        <v>201693</v>
      </c>
      <c r="L48" s="64">
        <v>173194.4</v>
      </c>
      <c r="M48" s="64">
        <v>201693</v>
      </c>
      <c r="N48" s="64">
        <f>158415.1+3.6</f>
        <v>158418.70000000001</v>
      </c>
      <c r="O48" s="64">
        <v>140324.6</v>
      </c>
      <c r="P48" s="64"/>
      <c r="Q48" s="64" t="s">
        <v>176</v>
      </c>
    </row>
    <row r="49" spans="1:22" ht="111" customHeight="1" x14ac:dyDescent="0.3">
      <c r="A49" s="51" t="s">
        <v>115</v>
      </c>
      <c r="B49" s="52" t="s">
        <v>211</v>
      </c>
      <c r="C49" s="53" t="s">
        <v>174</v>
      </c>
      <c r="D49" s="52" t="s">
        <v>212</v>
      </c>
      <c r="E49" s="55">
        <v>42744</v>
      </c>
      <c r="F49" s="55">
        <v>43098</v>
      </c>
      <c r="G49" s="55">
        <v>42744</v>
      </c>
      <c r="H49" s="55" t="s">
        <v>176</v>
      </c>
      <c r="I49" s="56" t="s">
        <v>176</v>
      </c>
      <c r="J49" s="56" t="s">
        <v>176</v>
      </c>
      <c r="K49" s="56" t="s">
        <v>176</v>
      </c>
      <c r="L49" s="56" t="s">
        <v>176</v>
      </c>
      <c r="M49" s="56" t="s">
        <v>176</v>
      </c>
      <c r="N49" s="56" t="s">
        <v>176</v>
      </c>
      <c r="O49" s="56" t="s">
        <v>176</v>
      </c>
      <c r="P49" s="56" t="s">
        <v>176</v>
      </c>
      <c r="Q49" s="56" t="s">
        <v>176</v>
      </c>
    </row>
    <row r="50" spans="1:22" ht="175.5" customHeight="1" x14ac:dyDescent="0.3">
      <c r="A50" s="51"/>
      <c r="B50" s="52" t="s">
        <v>313</v>
      </c>
      <c r="C50" s="53" t="s">
        <v>174</v>
      </c>
      <c r="D50" s="52" t="s">
        <v>212</v>
      </c>
      <c r="E50" s="55"/>
      <c r="F50" s="55">
        <v>42979</v>
      </c>
      <c r="G50" s="55"/>
      <c r="H50" s="55">
        <v>43010</v>
      </c>
      <c r="I50" s="56" t="s">
        <v>176</v>
      </c>
      <c r="J50" s="56" t="s">
        <v>176</v>
      </c>
      <c r="K50" s="56" t="s">
        <v>176</v>
      </c>
      <c r="L50" s="56" t="s">
        <v>176</v>
      </c>
      <c r="M50" s="56" t="s">
        <v>176</v>
      </c>
      <c r="N50" s="56" t="s">
        <v>176</v>
      </c>
      <c r="O50" s="56" t="s">
        <v>176</v>
      </c>
      <c r="P50" s="56" t="s">
        <v>176</v>
      </c>
      <c r="Q50" s="60" t="s">
        <v>423</v>
      </c>
    </row>
    <row r="51" spans="1:22" ht="109.2" x14ac:dyDescent="0.3">
      <c r="A51" s="51" t="s">
        <v>117</v>
      </c>
      <c r="B51" s="52" t="s">
        <v>213</v>
      </c>
      <c r="C51" s="53" t="s">
        <v>174</v>
      </c>
      <c r="D51" s="52" t="s">
        <v>214</v>
      </c>
      <c r="E51" s="55">
        <v>42744</v>
      </c>
      <c r="F51" s="55">
        <v>43098</v>
      </c>
      <c r="G51" s="55">
        <v>42744</v>
      </c>
      <c r="H51" s="55" t="s">
        <v>176</v>
      </c>
      <c r="I51" s="56" t="s">
        <v>176</v>
      </c>
      <c r="J51" s="56" t="s">
        <v>176</v>
      </c>
      <c r="K51" s="56" t="s">
        <v>176</v>
      </c>
      <c r="L51" s="56" t="s">
        <v>176</v>
      </c>
      <c r="M51" s="56" t="s">
        <v>176</v>
      </c>
      <c r="N51" s="56" t="s">
        <v>176</v>
      </c>
      <c r="O51" s="56" t="s">
        <v>176</v>
      </c>
      <c r="P51" s="56" t="s">
        <v>176</v>
      </c>
      <c r="Q51" s="56" t="s">
        <v>176</v>
      </c>
    </row>
    <row r="52" spans="1:22" ht="105.75" customHeight="1" x14ac:dyDescent="0.3">
      <c r="A52" s="54"/>
      <c r="B52" s="52" t="s">
        <v>242</v>
      </c>
      <c r="C52" s="53" t="s">
        <v>174</v>
      </c>
      <c r="D52" s="54" t="s">
        <v>214</v>
      </c>
      <c r="E52" s="55"/>
      <c r="F52" s="55">
        <v>42887</v>
      </c>
      <c r="G52" s="55"/>
      <c r="H52" s="55">
        <v>42887</v>
      </c>
      <c r="I52" s="56" t="s">
        <v>176</v>
      </c>
      <c r="J52" s="56" t="s">
        <v>176</v>
      </c>
      <c r="K52" s="56" t="s">
        <v>176</v>
      </c>
      <c r="L52" s="56" t="s">
        <v>176</v>
      </c>
      <c r="M52" s="56" t="s">
        <v>176</v>
      </c>
      <c r="N52" s="56" t="s">
        <v>176</v>
      </c>
      <c r="O52" s="56" t="s">
        <v>176</v>
      </c>
      <c r="P52" s="56" t="s">
        <v>176</v>
      </c>
      <c r="Q52" s="56" t="s">
        <v>176</v>
      </c>
    </row>
    <row r="53" spans="1:22" ht="112.5" customHeight="1" x14ac:dyDescent="0.3">
      <c r="A53" s="51" t="s">
        <v>119</v>
      </c>
      <c r="B53" s="52" t="s">
        <v>215</v>
      </c>
      <c r="C53" s="53" t="s">
        <v>174</v>
      </c>
      <c r="D53" s="52" t="s">
        <v>214</v>
      </c>
      <c r="E53" s="55">
        <v>42744</v>
      </c>
      <c r="F53" s="55">
        <v>43098</v>
      </c>
      <c r="G53" s="55">
        <v>42744</v>
      </c>
      <c r="H53" s="55" t="s">
        <v>176</v>
      </c>
      <c r="I53" s="56" t="s">
        <v>176</v>
      </c>
      <c r="J53" s="56" t="s">
        <v>176</v>
      </c>
      <c r="K53" s="56" t="s">
        <v>176</v>
      </c>
      <c r="L53" s="56" t="s">
        <v>176</v>
      </c>
      <c r="M53" s="56" t="s">
        <v>176</v>
      </c>
      <c r="N53" s="56" t="s">
        <v>176</v>
      </c>
      <c r="O53" s="56" t="s">
        <v>176</v>
      </c>
      <c r="P53" s="56" t="s">
        <v>176</v>
      </c>
      <c r="Q53" s="56" t="s">
        <v>176</v>
      </c>
    </row>
    <row r="54" spans="1:22" ht="126" customHeight="1" x14ac:dyDescent="0.3">
      <c r="A54" s="51" t="s">
        <v>88</v>
      </c>
      <c r="B54" s="52" t="s">
        <v>216</v>
      </c>
      <c r="C54" s="53" t="s">
        <v>174</v>
      </c>
      <c r="D54" s="153" t="s">
        <v>210</v>
      </c>
      <c r="E54" s="55">
        <v>42744</v>
      </c>
      <c r="F54" s="55">
        <v>43098</v>
      </c>
      <c r="G54" s="55">
        <v>42744</v>
      </c>
      <c r="H54" s="55" t="s">
        <v>176</v>
      </c>
      <c r="I54" s="65">
        <v>125142.5</v>
      </c>
      <c r="J54" s="64">
        <v>99303.8</v>
      </c>
      <c r="K54" s="65">
        <v>125142.5</v>
      </c>
      <c r="L54" s="65">
        <v>121115.09999999999</v>
      </c>
      <c r="M54" s="65">
        <v>125142.5</v>
      </c>
      <c r="N54" s="64">
        <v>128323.8</v>
      </c>
      <c r="O54" s="65">
        <f>127762.1+14405.6</f>
        <v>142167.70000000001</v>
      </c>
      <c r="P54" s="65"/>
      <c r="Q54" s="64" t="s">
        <v>176</v>
      </c>
      <c r="U54" s="37">
        <f>517595.2</f>
        <v>517595.2</v>
      </c>
      <c r="V54" s="62">
        <f>U54-I54-M54-O54-K54</f>
        <v>0</v>
      </c>
    </row>
    <row r="55" spans="1:22" ht="124.8" x14ac:dyDescent="0.3">
      <c r="A55" s="51" t="s">
        <v>227</v>
      </c>
      <c r="B55" s="52" t="s">
        <v>314</v>
      </c>
      <c r="C55" s="53" t="s">
        <v>174</v>
      </c>
      <c r="D55" s="52" t="s">
        <v>316</v>
      </c>
      <c r="E55" s="55">
        <v>42744</v>
      </c>
      <c r="F55" s="55">
        <v>43098</v>
      </c>
      <c r="G55" s="55">
        <v>42744</v>
      </c>
      <c r="H55" s="55" t="s">
        <v>176</v>
      </c>
      <c r="I55" s="65" t="s">
        <v>176</v>
      </c>
      <c r="J55" s="64" t="s">
        <v>176</v>
      </c>
      <c r="K55" s="65" t="s">
        <v>176</v>
      </c>
      <c r="L55" s="65" t="s">
        <v>176</v>
      </c>
      <c r="M55" s="65" t="s">
        <v>176</v>
      </c>
      <c r="N55" s="64" t="s">
        <v>176</v>
      </c>
      <c r="O55" s="65" t="s">
        <v>176</v>
      </c>
      <c r="P55" s="65" t="s">
        <v>176</v>
      </c>
      <c r="Q55" s="64" t="s">
        <v>176</v>
      </c>
    </row>
    <row r="56" spans="1:22" ht="124.8" x14ac:dyDescent="0.3">
      <c r="A56" s="51" t="s">
        <v>106</v>
      </c>
      <c r="B56" s="52" t="s">
        <v>315</v>
      </c>
      <c r="C56" s="53" t="s">
        <v>174</v>
      </c>
      <c r="D56" s="52" t="s">
        <v>316</v>
      </c>
      <c r="E56" s="55">
        <v>42744</v>
      </c>
      <c r="F56" s="55">
        <v>43098</v>
      </c>
      <c r="G56" s="55">
        <v>42744</v>
      </c>
      <c r="H56" s="55" t="s">
        <v>176</v>
      </c>
      <c r="I56" s="65" t="s">
        <v>176</v>
      </c>
      <c r="J56" s="64" t="s">
        <v>176</v>
      </c>
      <c r="K56" s="65" t="s">
        <v>176</v>
      </c>
      <c r="L56" s="65" t="s">
        <v>176</v>
      </c>
      <c r="M56" s="65" t="s">
        <v>176</v>
      </c>
      <c r="N56" s="64" t="s">
        <v>176</v>
      </c>
      <c r="O56" s="65" t="s">
        <v>176</v>
      </c>
      <c r="P56" s="65" t="s">
        <v>176</v>
      </c>
      <c r="Q56" s="64" t="s">
        <v>176</v>
      </c>
    </row>
    <row r="57" spans="1:22" ht="124.8" x14ac:dyDescent="0.3">
      <c r="A57" s="51" t="s">
        <v>108</v>
      </c>
      <c r="B57" s="52" t="s">
        <v>317</v>
      </c>
      <c r="C57" s="53" t="s">
        <v>174</v>
      </c>
      <c r="D57" s="52" t="s">
        <v>316</v>
      </c>
      <c r="E57" s="55">
        <v>42744</v>
      </c>
      <c r="F57" s="55">
        <v>43098</v>
      </c>
      <c r="G57" s="55">
        <v>42744</v>
      </c>
      <c r="H57" s="55" t="s">
        <v>176</v>
      </c>
      <c r="I57" s="65" t="s">
        <v>176</v>
      </c>
      <c r="J57" s="64" t="s">
        <v>176</v>
      </c>
      <c r="K57" s="65" t="s">
        <v>176</v>
      </c>
      <c r="L57" s="65" t="s">
        <v>176</v>
      </c>
      <c r="M57" s="65" t="s">
        <v>176</v>
      </c>
      <c r="N57" s="64" t="s">
        <v>176</v>
      </c>
      <c r="O57" s="65" t="s">
        <v>176</v>
      </c>
      <c r="P57" s="65" t="s">
        <v>176</v>
      </c>
      <c r="Q57" s="64" t="s">
        <v>176</v>
      </c>
    </row>
    <row r="58" spans="1:22" ht="124.8" x14ac:dyDescent="0.3">
      <c r="A58" s="51"/>
      <c r="B58" s="52" t="s">
        <v>318</v>
      </c>
      <c r="C58" s="53" t="s">
        <v>174</v>
      </c>
      <c r="D58" s="52" t="s">
        <v>316</v>
      </c>
      <c r="E58" s="55"/>
      <c r="F58" s="55">
        <v>42979</v>
      </c>
      <c r="G58" s="55"/>
      <c r="H58" s="55">
        <v>42979</v>
      </c>
      <c r="I58" s="65" t="s">
        <v>176</v>
      </c>
      <c r="J58" s="64" t="s">
        <v>176</v>
      </c>
      <c r="K58" s="65" t="s">
        <v>176</v>
      </c>
      <c r="L58" s="65" t="s">
        <v>176</v>
      </c>
      <c r="M58" s="65" t="s">
        <v>176</v>
      </c>
      <c r="N58" s="64" t="s">
        <v>176</v>
      </c>
      <c r="O58" s="65" t="s">
        <v>176</v>
      </c>
      <c r="P58" s="65" t="s">
        <v>176</v>
      </c>
      <c r="Q58" s="64" t="s">
        <v>176</v>
      </c>
    </row>
    <row r="59" spans="1:22" ht="156" x14ac:dyDescent="0.3">
      <c r="A59" s="51"/>
      <c r="B59" s="52" t="s">
        <v>394</v>
      </c>
      <c r="C59" s="53" t="s">
        <v>174</v>
      </c>
      <c r="D59" s="52" t="s">
        <v>316</v>
      </c>
      <c r="E59" s="55"/>
      <c r="F59" s="55">
        <v>42993</v>
      </c>
      <c r="G59" s="55"/>
      <c r="H59" s="55" t="s">
        <v>418</v>
      </c>
      <c r="I59" s="65" t="s">
        <v>176</v>
      </c>
      <c r="J59" s="64" t="s">
        <v>176</v>
      </c>
      <c r="K59" s="65" t="s">
        <v>176</v>
      </c>
      <c r="L59" s="65" t="s">
        <v>176</v>
      </c>
      <c r="M59" s="65" t="s">
        <v>176</v>
      </c>
      <c r="N59" s="64" t="s">
        <v>176</v>
      </c>
      <c r="O59" s="65" t="s">
        <v>176</v>
      </c>
      <c r="P59" s="65" t="s">
        <v>176</v>
      </c>
      <c r="Q59" s="64" t="s">
        <v>176</v>
      </c>
    </row>
    <row r="60" spans="1:22" ht="171.6" x14ac:dyDescent="0.3">
      <c r="A60" s="51" t="s">
        <v>319</v>
      </c>
      <c r="B60" s="52" t="s">
        <v>320</v>
      </c>
      <c r="C60" s="53" t="s">
        <v>174</v>
      </c>
      <c r="D60" s="52" t="s">
        <v>316</v>
      </c>
      <c r="E60" s="55">
        <v>42744</v>
      </c>
      <c r="F60" s="55">
        <v>43098</v>
      </c>
      <c r="G60" s="55">
        <v>42744</v>
      </c>
      <c r="H60" s="55" t="s">
        <v>176</v>
      </c>
      <c r="I60" s="65" t="s">
        <v>176</v>
      </c>
      <c r="J60" s="64" t="s">
        <v>176</v>
      </c>
      <c r="K60" s="65">
        <v>200</v>
      </c>
      <c r="L60" s="65">
        <v>0</v>
      </c>
      <c r="M60" s="65">
        <v>200</v>
      </c>
      <c r="N60" s="64">
        <v>0</v>
      </c>
      <c r="O60" s="65">
        <v>1344.6</v>
      </c>
      <c r="P60" s="65" t="s">
        <v>176</v>
      </c>
      <c r="Q60" s="64" t="s">
        <v>176</v>
      </c>
    </row>
    <row r="61" spans="1:22" s="49" customFormat="1" ht="31.2" x14ac:dyDescent="0.3">
      <c r="A61" s="44"/>
      <c r="B61" s="63" t="s">
        <v>144</v>
      </c>
      <c r="C61" s="45"/>
      <c r="D61" s="45"/>
      <c r="E61" s="46"/>
      <c r="F61" s="46"/>
      <c r="G61" s="46"/>
      <c r="H61" s="46"/>
      <c r="I61" s="47"/>
      <c r="J61" s="47"/>
      <c r="K61" s="47"/>
      <c r="L61" s="47"/>
      <c r="M61" s="47"/>
      <c r="N61" s="47"/>
      <c r="O61" s="48"/>
      <c r="P61" s="47"/>
      <c r="Q61" s="47"/>
      <c r="S61" s="50">
        <f t="shared" ref="S61:T61" si="1">I61+K61+M61+O61</f>
        <v>0</v>
      </c>
      <c r="T61" s="50">
        <f t="shared" si="1"/>
        <v>0</v>
      </c>
    </row>
    <row r="62" spans="1:22" ht="124.8" x14ac:dyDescent="0.3">
      <c r="A62" s="51" t="s">
        <v>50</v>
      </c>
      <c r="B62" s="52" t="s">
        <v>217</v>
      </c>
      <c r="C62" s="53" t="s">
        <v>174</v>
      </c>
      <c r="D62" s="52" t="s">
        <v>354</v>
      </c>
      <c r="E62" s="55">
        <v>42744</v>
      </c>
      <c r="F62" s="55">
        <v>43098</v>
      </c>
      <c r="G62" s="55">
        <v>42744</v>
      </c>
      <c r="H62" s="55" t="s">
        <v>176</v>
      </c>
      <c r="I62" s="56" t="s">
        <v>176</v>
      </c>
      <c r="J62" s="56" t="s">
        <v>176</v>
      </c>
      <c r="K62" s="56" t="s">
        <v>176</v>
      </c>
      <c r="L62" s="56" t="s">
        <v>176</v>
      </c>
      <c r="M62" s="56" t="s">
        <v>176</v>
      </c>
      <c r="N62" s="56" t="s">
        <v>176</v>
      </c>
      <c r="O62" s="56" t="s">
        <v>176</v>
      </c>
      <c r="P62" s="56" t="s">
        <v>176</v>
      </c>
      <c r="Q62" s="56" t="s">
        <v>176</v>
      </c>
    </row>
    <row r="63" spans="1:22" ht="187.2" x14ac:dyDescent="0.3">
      <c r="A63" s="51" t="s">
        <v>51</v>
      </c>
      <c r="B63" s="52" t="s">
        <v>218</v>
      </c>
      <c r="C63" s="53" t="s">
        <v>174</v>
      </c>
      <c r="D63" s="52" t="s">
        <v>298</v>
      </c>
      <c r="E63" s="55">
        <v>42744</v>
      </c>
      <c r="F63" s="55">
        <v>43098</v>
      </c>
      <c r="G63" s="55">
        <v>42744</v>
      </c>
      <c r="H63" s="55" t="s">
        <v>176</v>
      </c>
      <c r="I63" s="56" t="s">
        <v>176</v>
      </c>
      <c r="J63" s="56" t="s">
        <v>176</v>
      </c>
      <c r="K63" s="56" t="s">
        <v>176</v>
      </c>
      <c r="L63" s="56" t="s">
        <v>176</v>
      </c>
      <c r="M63" s="56" t="s">
        <v>176</v>
      </c>
      <c r="N63" s="56" t="s">
        <v>176</v>
      </c>
      <c r="O63" s="56" t="s">
        <v>176</v>
      </c>
      <c r="P63" s="56" t="s">
        <v>176</v>
      </c>
      <c r="Q63" s="56" t="s">
        <v>176</v>
      </c>
    </row>
    <row r="64" spans="1:22" ht="119.4" customHeight="1" x14ac:dyDescent="0.3">
      <c r="A64" s="51" t="s">
        <v>68</v>
      </c>
      <c r="B64" s="52" t="s">
        <v>219</v>
      </c>
      <c r="C64" s="53" t="s">
        <v>174</v>
      </c>
      <c r="D64" s="52" t="s">
        <v>354</v>
      </c>
      <c r="E64" s="55">
        <v>42744</v>
      </c>
      <c r="F64" s="55">
        <v>43098</v>
      </c>
      <c r="G64" s="55">
        <v>42744</v>
      </c>
      <c r="H64" s="55" t="s">
        <v>176</v>
      </c>
      <c r="I64" s="56" t="s">
        <v>176</v>
      </c>
      <c r="J64" s="56" t="s">
        <v>176</v>
      </c>
      <c r="K64" s="56" t="s">
        <v>176</v>
      </c>
      <c r="L64" s="56" t="s">
        <v>176</v>
      </c>
      <c r="M64" s="56" t="s">
        <v>176</v>
      </c>
      <c r="N64" s="56" t="s">
        <v>176</v>
      </c>
      <c r="O64" s="56" t="s">
        <v>176</v>
      </c>
      <c r="P64" s="56" t="s">
        <v>176</v>
      </c>
      <c r="Q64" s="56" t="s">
        <v>176</v>
      </c>
    </row>
    <row r="65" spans="1:20" ht="234" x14ac:dyDescent="0.3">
      <c r="A65" s="51" t="s">
        <v>70</v>
      </c>
      <c r="B65" s="52" t="s">
        <v>220</v>
      </c>
      <c r="C65" s="53" t="s">
        <v>174</v>
      </c>
      <c r="D65" s="52" t="s">
        <v>354</v>
      </c>
      <c r="E65" s="55">
        <v>42744</v>
      </c>
      <c r="F65" s="55">
        <v>43098</v>
      </c>
      <c r="G65" s="55">
        <v>42744</v>
      </c>
      <c r="H65" s="55" t="s">
        <v>176</v>
      </c>
      <c r="I65" s="56" t="s">
        <v>176</v>
      </c>
      <c r="J65" s="56" t="s">
        <v>176</v>
      </c>
      <c r="K65" s="56" t="s">
        <v>176</v>
      </c>
      <c r="L65" s="56" t="s">
        <v>176</v>
      </c>
      <c r="M65" s="56" t="s">
        <v>176</v>
      </c>
      <c r="N65" s="56" t="s">
        <v>176</v>
      </c>
      <c r="O65" s="56" t="s">
        <v>176</v>
      </c>
      <c r="P65" s="56" t="s">
        <v>176</v>
      </c>
      <c r="Q65" s="56" t="s">
        <v>176</v>
      </c>
    </row>
    <row r="66" spans="1:20" ht="140.4" x14ac:dyDescent="0.3">
      <c r="A66" s="51" t="s">
        <v>72</v>
      </c>
      <c r="B66" s="52" t="s">
        <v>221</v>
      </c>
      <c r="C66" s="53" t="s">
        <v>174</v>
      </c>
      <c r="D66" s="52" t="s">
        <v>354</v>
      </c>
      <c r="E66" s="55">
        <v>42744</v>
      </c>
      <c r="F66" s="55">
        <v>43098</v>
      </c>
      <c r="G66" s="55">
        <v>42744</v>
      </c>
      <c r="H66" s="55" t="s">
        <v>176</v>
      </c>
      <c r="I66" s="56" t="s">
        <v>176</v>
      </c>
      <c r="J66" s="56" t="s">
        <v>176</v>
      </c>
      <c r="K66" s="56" t="s">
        <v>176</v>
      </c>
      <c r="L66" s="56" t="s">
        <v>176</v>
      </c>
      <c r="M66" s="56" t="s">
        <v>176</v>
      </c>
      <c r="N66" s="56" t="s">
        <v>176</v>
      </c>
      <c r="O66" s="56" t="s">
        <v>176</v>
      </c>
      <c r="P66" s="56" t="s">
        <v>176</v>
      </c>
      <c r="Q66" s="56" t="s">
        <v>176</v>
      </c>
    </row>
    <row r="67" spans="1:20" ht="78" x14ac:dyDescent="0.3">
      <c r="A67" s="51" t="s">
        <v>74</v>
      </c>
      <c r="B67" s="52" t="s">
        <v>222</v>
      </c>
      <c r="C67" s="53" t="s">
        <v>174</v>
      </c>
      <c r="D67" s="52" t="s">
        <v>354</v>
      </c>
      <c r="E67" s="55">
        <v>42744</v>
      </c>
      <c r="F67" s="55">
        <v>43098</v>
      </c>
      <c r="G67" s="55">
        <v>42744</v>
      </c>
      <c r="H67" s="55" t="s">
        <v>176</v>
      </c>
      <c r="I67" s="56" t="s">
        <v>176</v>
      </c>
      <c r="J67" s="56" t="s">
        <v>176</v>
      </c>
      <c r="K67" s="56" t="s">
        <v>176</v>
      </c>
      <c r="L67" s="56" t="s">
        <v>176</v>
      </c>
      <c r="M67" s="56" t="s">
        <v>176</v>
      </c>
      <c r="N67" s="56" t="s">
        <v>176</v>
      </c>
      <c r="O67" s="56" t="s">
        <v>176</v>
      </c>
      <c r="P67" s="56" t="s">
        <v>176</v>
      </c>
      <c r="Q67" s="56" t="s">
        <v>176</v>
      </c>
    </row>
    <row r="68" spans="1:20" ht="62.4" x14ac:dyDescent="0.3">
      <c r="A68" s="54"/>
      <c r="B68" s="52" t="s">
        <v>223</v>
      </c>
      <c r="C68" s="53" t="s">
        <v>174</v>
      </c>
      <c r="D68" s="52" t="s">
        <v>354</v>
      </c>
      <c r="E68" s="53"/>
      <c r="F68" s="55" t="s">
        <v>419</v>
      </c>
      <c r="G68" s="55"/>
      <c r="H68" s="55" t="s">
        <v>345</v>
      </c>
      <c r="I68" s="56" t="s">
        <v>176</v>
      </c>
      <c r="J68" s="56" t="s">
        <v>176</v>
      </c>
      <c r="K68" s="56" t="s">
        <v>176</v>
      </c>
      <c r="L68" s="56" t="s">
        <v>176</v>
      </c>
      <c r="M68" s="56" t="s">
        <v>176</v>
      </c>
      <c r="N68" s="56" t="s">
        <v>176</v>
      </c>
      <c r="O68" s="56" t="s">
        <v>176</v>
      </c>
      <c r="P68" s="56" t="s">
        <v>176</v>
      </c>
      <c r="Q68" s="56" t="s">
        <v>176</v>
      </c>
    </row>
    <row r="69" spans="1:20" ht="109.2" x14ac:dyDescent="0.3">
      <c r="A69" s="51" t="s">
        <v>76</v>
      </c>
      <c r="B69" s="52" t="s">
        <v>395</v>
      </c>
      <c r="C69" s="53" t="s">
        <v>174</v>
      </c>
      <c r="D69" s="52" t="s">
        <v>354</v>
      </c>
      <c r="E69" s="55">
        <v>42744</v>
      </c>
      <c r="F69" s="55">
        <v>43098</v>
      </c>
      <c r="G69" s="55">
        <v>42744</v>
      </c>
      <c r="H69" s="55" t="s">
        <v>176</v>
      </c>
      <c r="I69" s="56" t="s">
        <v>176</v>
      </c>
      <c r="J69" s="56" t="s">
        <v>176</v>
      </c>
      <c r="K69" s="56" t="s">
        <v>176</v>
      </c>
      <c r="L69" s="56" t="s">
        <v>176</v>
      </c>
      <c r="M69" s="56" t="s">
        <v>176</v>
      </c>
      <c r="N69" s="56" t="s">
        <v>176</v>
      </c>
      <c r="O69" s="56" t="s">
        <v>176</v>
      </c>
      <c r="P69" s="56" t="s">
        <v>176</v>
      </c>
      <c r="Q69" s="56" t="s">
        <v>176</v>
      </c>
    </row>
    <row r="70" spans="1:20" ht="244.2" customHeight="1" x14ac:dyDescent="0.3">
      <c r="A70" s="51" t="s">
        <v>208</v>
      </c>
      <c r="B70" s="52" t="s">
        <v>224</v>
      </c>
      <c r="C70" s="53" t="s">
        <v>174</v>
      </c>
      <c r="D70" s="52" t="s">
        <v>354</v>
      </c>
      <c r="E70" s="55">
        <v>42744</v>
      </c>
      <c r="F70" s="55">
        <v>43098</v>
      </c>
      <c r="G70" s="55">
        <v>42744</v>
      </c>
      <c r="H70" s="55" t="s">
        <v>176</v>
      </c>
      <c r="I70" s="56" t="s">
        <v>176</v>
      </c>
      <c r="J70" s="56" t="s">
        <v>176</v>
      </c>
      <c r="K70" s="56" t="s">
        <v>176</v>
      </c>
      <c r="L70" s="56" t="s">
        <v>176</v>
      </c>
      <c r="M70" s="56" t="s">
        <v>176</v>
      </c>
      <c r="N70" s="56" t="s">
        <v>176</v>
      </c>
      <c r="O70" s="56" t="s">
        <v>176</v>
      </c>
      <c r="P70" s="56" t="s">
        <v>176</v>
      </c>
      <c r="Q70" s="56" t="s">
        <v>176</v>
      </c>
    </row>
    <row r="71" spans="1:20" ht="111.6" customHeight="1" x14ac:dyDescent="0.3">
      <c r="A71" s="51" t="s">
        <v>100</v>
      </c>
      <c r="B71" s="52" t="s">
        <v>225</v>
      </c>
      <c r="C71" s="53" t="s">
        <v>174</v>
      </c>
      <c r="D71" s="52" t="s">
        <v>354</v>
      </c>
      <c r="E71" s="55">
        <v>42744</v>
      </c>
      <c r="F71" s="55">
        <v>43098</v>
      </c>
      <c r="G71" s="55">
        <v>42744</v>
      </c>
      <c r="H71" s="55" t="s">
        <v>176</v>
      </c>
      <c r="I71" s="56" t="s">
        <v>176</v>
      </c>
      <c r="J71" s="56" t="s">
        <v>176</v>
      </c>
      <c r="K71" s="56" t="s">
        <v>176</v>
      </c>
      <c r="L71" s="56" t="s">
        <v>176</v>
      </c>
      <c r="M71" s="56" t="s">
        <v>176</v>
      </c>
      <c r="N71" s="56" t="s">
        <v>176</v>
      </c>
      <c r="O71" s="56" t="s">
        <v>176</v>
      </c>
      <c r="P71" s="56" t="s">
        <v>176</v>
      </c>
      <c r="Q71" s="56" t="s">
        <v>176</v>
      </c>
    </row>
    <row r="72" spans="1:20" ht="93.6" x14ac:dyDescent="0.3">
      <c r="A72" s="51" t="s">
        <v>115</v>
      </c>
      <c r="B72" s="52" t="s">
        <v>226</v>
      </c>
      <c r="C72" s="53" t="s">
        <v>174</v>
      </c>
      <c r="D72" s="52" t="s">
        <v>354</v>
      </c>
      <c r="E72" s="55">
        <v>42744</v>
      </c>
      <c r="F72" s="55">
        <v>43098</v>
      </c>
      <c r="G72" s="55">
        <v>42744</v>
      </c>
      <c r="H72" s="55" t="s">
        <v>176</v>
      </c>
      <c r="I72" s="56" t="s">
        <v>176</v>
      </c>
      <c r="J72" s="56" t="s">
        <v>176</v>
      </c>
      <c r="K72" s="56" t="s">
        <v>176</v>
      </c>
      <c r="L72" s="56" t="s">
        <v>176</v>
      </c>
      <c r="M72" s="56" t="s">
        <v>176</v>
      </c>
      <c r="N72" s="56" t="s">
        <v>176</v>
      </c>
      <c r="O72" s="56" t="s">
        <v>176</v>
      </c>
      <c r="P72" s="56" t="s">
        <v>176</v>
      </c>
      <c r="Q72" s="56" t="s">
        <v>176</v>
      </c>
    </row>
    <row r="73" spans="1:20" ht="91.2" customHeight="1" x14ac:dyDescent="0.3">
      <c r="A73" s="51" t="s">
        <v>227</v>
      </c>
      <c r="B73" s="52" t="s">
        <v>228</v>
      </c>
      <c r="C73" s="53" t="s">
        <v>174</v>
      </c>
      <c r="D73" s="52" t="s">
        <v>354</v>
      </c>
      <c r="E73" s="55">
        <v>42744</v>
      </c>
      <c r="F73" s="55">
        <v>43098</v>
      </c>
      <c r="G73" s="55">
        <v>42744</v>
      </c>
      <c r="H73" s="55" t="s">
        <v>176</v>
      </c>
      <c r="I73" s="56" t="s">
        <v>176</v>
      </c>
      <c r="J73" s="56" t="s">
        <v>176</v>
      </c>
      <c r="K73" s="56" t="s">
        <v>176</v>
      </c>
      <c r="L73" s="56" t="s">
        <v>176</v>
      </c>
      <c r="M73" s="56" t="s">
        <v>176</v>
      </c>
      <c r="N73" s="56" t="s">
        <v>176</v>
      </c>
      <c r="O73" s="56" t="s">
        <v>176</v>
      </c>
      <c r="P73" s="56" t="s">
        <v>176</v>
      </c>
      <c r="Q73" s="56" t="s">
        <v>176</v>
      </c>
    </row>
    <row r="74" spans="1:20" ht="78" x14ac:dyDescent="0.3">
      <c r="A74" s="59"/>
      <c r="B74" s="52" t="s">
        <v>229</v>
      </c>
      <c r="C74" s="53" t="s">
        <v>174</v>
      </c>
      <c r="D74" s="52" t="s">
        <v>354</v>
      </c>
      <c r="E74" s="55"/>
      <c r="F74" s="55" t="s">
        <v>420</v>
      </c>
      <c r="G74" s="53"/>
      <c r="H74" s="55" t="s">
        <v>346</v>
      </c>
      <c r="I74" s="56" t="s">
        <v>176</v>
      </c>
      <c r="J74" s="56" t="s">
        <v>176</v>
      </c>
      <c r="K74" s="56" t="s">
        <v>176</v>
      </c>
      <c r="L74" s="56" t="s">
        <v>176</v>
      </c>
      <c r="M74" s="56" t="s">
        <v>176</v>
      </c>
      <c r="N74" s="56" t="s">
        <v>176</v>
      </c>
      <c r="O74" s="56" t="s">
        <v>176</v>
      </c>
      <c r="P74" s="56" t="s">
        <v>176</v>
      </c>
      <c r="Q74" s="56" t="s">
        <v>176</v>
      </c>
    </row>
    <row r="75" spans="1:20" ht="78" x14ac:dyDescent="0.3">
      <c r="A75" s="51" t="s">
        <v>106</v>
      </c>
      <c r="B75" s="52" t="s">
        <v>230</v>
      </c>
      <c r="C75" s="53" t="s">
        <v>174</v>
      </c>
      <c r="D75" s="52" t="s">
        <v>354</v>
      </c>
      <c r="E75" s="55">
        <v>42744</v>
      </c>
      <c r="F75" s="55">
        <v>43098</v>
      </c>
      <c r="G75" s="55">
        <v>42744</v>
      </c>
      <c r="H75" s="55" t="s">
        <v>176</v>
      </c>
      <c r="I75" s="56" t="s">
        <v>176</v>
      </c>
      <c r="J75" s="56" t="s">
        <v>176</v>
      </c>
      <c r="K75" s="56" t="s">
        <v>176</v>
      </c>
      <c r="L75" s="56" t="s">
        <v>176</v>
      </c>
      <c r="M75" s="56" t="s">
        <v>176</v>
      </c>
      <c r="N75" s="56" t="s">
        <v>176</v>
      </c>
      <c r="O75" s="56" t="s">
        <v>176</v>
      </c>
      <c r="P75" s="56" t="s">
        <v>176</v>
      </c>
      <c r="Q75" s="56" t="s">
        <v>176</v>
      </c>
    </row>
    <row r="76" spans="1:20" ht="109.2" x14ac:dyDescent="0.3">
      <c r="A76" s="51" t="s">
        <v>108</v>
      </c>
      <c r="B76" s="52" t="s">
        <v>231</v>
      </c>
      <c r="C76" s="53" t="s">
        <v>174</v>
      </c>
      <c r="D76" s="52" t="s">
        <v>354</v>
      </c>
      <c r="E76" s="55">
        <v>42744</v>
      </c>
      <c r="F76" s="55">
        <v>43098</v>
      </c>
      <c r="G76" s="55">
        <v>42744</v>
      </c>
      <c r="H76" s="55" t="s">
        <v>176</v>
      </c>
      <c r="I76" s="56" t="s">
        <v>176</v>
      </c>
      <c r="J76" s="56" t="s">
        <v>176</v>
      </c>
      <c r="K76" s="56" t="s">
        <v>176</v>
      </c>
      <c r="L76" s="56" t="s">
        <v>176</v>
      </c>
      <c r="M76" s="56" t="s">
        <v>176</v>
      </c>
      <c r="N76" s="56" t="s">
        <v>176</v>
      </c>
      <c r="O76" s="56" t="s">
        <v>176</v>
      </c>
      <c r="P76" s="56" t="s">
        <v>176</v>
      </c>
      <c r="Q76" s="56" t="s">
        <v>176</v>
      </c>
    </row>
    <row r="77" spans="1:20" s="49" customFormat="1" ht="75" customHeight="1" x14ac:dyDescent="0.3">
      <c r="A77" s="44"/>
      <c r="B77" s="63" t="s">
        <v>49</v>
      </c>
      <c r="C77" s="45"/>
      <c r="D77" s="45"/>
      <c r="E77" s="46"/>
      <c r="F77" s="46"/>
      <c r="G77" s="46"/>
      <c r="H77" s="46"/>
      <c r="I77" s="47"/>
      <c r="J77" s="47"/>
      <c r="K77" s="47"/>
      <c r="L77" s="47"/>
      <c r="M77" s="47"/>
      <c r="N77" s="47"/>
      <c r="O77" s="48"/>
      <c r="P77" s="47"/>
      <c r="Q77" s="47"/>
      <c r="S77" s="50">
        <f t="shared" ref="S77:T80" si="2">I77+K77+M77+O77</f>
        <v>0</v>
      </c>
      <c r="T77" s="50">
        <f t="shared" si="2"/>
        <v>0</v>
      </c>
    </row>
    <row r="78" spans="1:20" s="49" customFormat="1" ht="187.2" x14ac:dyDescent="0.3">
      <c r="A78" s="51" t="s">
        <v>51</v>
      </c>
      <c r="B78" s="66" t="s">
        <v>396</v>
      </c>
      <c r="C78" s="53" t="s">
        <v>174</v>
      </c>
      <c r="D78" s="52" t="s">
        <v>397</v>
      </c>
      <c r="E78" s="55">
        <v>42744</v>
      </c>
      <c r="F78" s="55">
        <v>43098</v>
      </c>
      <c r="G78" s="55">
        <v>42744</v>
      </c>
      <c r="H78" s="55" t="s">
        <v>176</v>
      </c>
      <c r="I78" s="47">
        <v>0</v>
      </c>
      <c r="J78" s="47">
        <v>0</v>
      </c>
      <c r="K78" s="47">
        <v>100</v>
      </c>
      <c r="L78" s="47">
        <v>0</v>
      </c>
      <c r="M78" s="47">
        <v>100</v>
      </c>
      <c r="N78" s="47">
        <v>100</v>
      </c>
      <c r="O78" s="58">
        <v>109.7</v>
      </c>
      <c r="P78" s="47">
        <v>0</v>
      </c>
      <c r="Q78" s="47" t="s">
        <v>176</v>
      </c>
      <c r="S78" s="50">
        <f t="shared" si="2"/>
        <v>309.7</v>
      </c>
      <c r="T78" s="50">
        <f t="shared" si="2"/>
        <v>100</v>
      </c>
    </row>
    <row r="79" spans="1:20" s="49" customFormat="1" ht="93.6" x14ac:dyDescent="0.3">
      <c r="A79" s="51" t="s">
        <v>332</v>
      </c>
      <c r="B79" s="67" t="s">
        <v>398</v>
      </c>
      <c r="C79" s="53" t="s">
        <v>174</v>
      </c>
      <c r="D79" s="52" t="s">
        <v>399</v>
      </c>
      <c r="E79" s="55">
        <v>42744</v>
      </c>
      <c r="F79" s="55">
        <v>43098</v>
      </c>
      <c r="G79" s="55">
        <v>42744</v>
      </c>
      <c r="H79" s="55" t="s">
        <v>176</v>
      </c>
      <c r="I79" s="47">
        <v>0</v>
      </c>
      <c r="J79" s="47">
        <v>0</v>
      </c>
      <c r="K79" s="83">
        <v>0</v>
      </c>
      <c r="L79" s="136">
        <v>0</v>
      </c>
      <c r="M79" s="83">
        <v>1708.8</v>
      </c>
      <c r="N79" s="47">
        <v>27.3</v>
      </c>
      <c r="O79" s="47">
        <v>0</v>
      </c>
      <c r="P79" s="47">
        <v>0</v>
      </c>
      <c r="Q79" s="68"/>
      <c r="S79" s="50">
        <f t="shared" si="2"/>
        <v>1708.8</v>
      </c>
      <c r="T79" s="50">
        <f t="shared" si="2"/>
        <v>27.3</v>
      </c>
    </row>
    <row r="80" spans="1:20" s="49" customFormat="1" ht="124.8" x14ac:dyDescent="0.3">
      <c r="A80" s="51" t="s">
        <v>335</v>
      </c>
      <c r="B80" s="66" t="s">
        <v>400</v>
      </c>
      <c r="C80" s="53" t="s">
        <v>174</v>
      </c>
      <c r="D80" s="52" t="s">
        <v>401</v>
      </c>
      <c r="E80" s="55">
        <v>42744</v>
      </c>
      <c r="F80" s="55">
        <v>43098</v>
      </c>
      <c r="G80" s="55">
        <v>42744</v>
      </c>
      <c r="H80" s="55" t="s">
        <v>176</v>
      </c>
      <c r="I80" s="47">
        <v>0</v>
      </c>
      <c r="J80" s="47">
        <v>0</v>
      </c>
      <c r="K80" s="47">
        <v>0</v>
      </c>
      <c r="L80" s="47">
        <v>4</v>
      </c>
      <c r="M80" s="47"/>
      <c r="N80" s="47">
        <v>0</v>
      </c>
      <c r="O80" s="47">
        <v>100</v>
      </c>
      <c r="P80" s="47">
        <v>0</v>
      </c>
      <c r="Q80" s="47"/>
      <c r="S80" s="50">
        <f t="shared" si="2"/>
        <v>100</v>
      </c>
      <c r="T80" s="50">
        <f t="shared" si="2"/>
        <v>4</v>
      </c>
    </row>
    <row r="81" spans="1:30" s="49" customFormat="1" ht="105.75" customHeight="1" x14ac:dyDescent="0.3">
      <c r="A81" s="51" t="s">
        <v>337</v>
      </c>
      <c r="B81" s="66" t="s">
        <v>402</v>
      </c>
      <c r="C81" s="53" t="s">
        <v>174</v>
      </c>
      <c r="D81" s="137" t="s">
        <v>403</v>
      </c>
      <c r="E81" s="55">
        <v>42744</v>
      </c>
      <c r="F81" s="55">
        <v>43098</v>
      </c>
      <c r="G81" s="55">
        <v>42744</v>
      </c>
      <c r="H81" s="55" t="s">
        <v>176</v>
      </c>
      <c r="I81" s="47">
        <v>0</v>
      </c>
      <c r="J81" s="47">
        <v>0</v>
      </c>
      <c r="K81" s="47">
        <v>0</v>
      </c>
      <c r="L81" s="47">
        <v>0</v>
      </c>
      <c r="M81" s="47">
        <v>153.75</v>
      </c>
      <c r="N81" s="47">
        <v>0</v>
      </c>
      <c r="O81" s="58">
        <v>0</v>
      </c>
      <c r="P81" s="47">
        <v>0</v>
      </c>
      <c r="Q81" s="47"/>
      <c r="S81" s="50"/>
      <c r="T81" s="50"/>
    </row>
    <row r="82" spans="1:30" s="49" customFormat="1" ht="96.6" customHeight="1" x14ac:dyDescent="0.3">
      <c r="A82" s="51" t="s">
        <v>404</v>
      </c>
      <c r="B82" s="66" t="s">
        <v>405</v>
      </c>
      <c r="C82" s="53" t="s">
        <v>174</v>
      </c>
      <c r="D82" s="52" t="s">
        <v>406</v>
      </c>
      <c r="E82" s="55">
        <v>42744</v>
      </c>
      <c r="F82" s="55">
        <v>43098</v>
      </c>
      <c r="G82" s="55">
        <v>42744</v>
      </c>
      <c r="H82" s="55" t="s">
        <v>176</v>
      </c>
      <c r="I82" s="47" t="s">
        <v>176</v>
      </c>
      <c r="J82" s="47" t="s">
        <v>176</v>
      </c>
      <c r="K82" s="47" t="s">
        <v>176</v>
      </c>
      <c r="L82" s="47" t="s">
        <v>176</v>
      </c>
      <c r="M82" s="47" t="s">
        <v>176</v>
      </c>
      <c r="N82" s="47" t="s">
        <v>176</v>
      </c>
      <c r="O82" s="58" t="s">
        <v>176</v>
      </c>
      <c r="P82" s="47" t="s">
        <v>176</v>
      </c>
      <c r="Q82" s="47" t="s">
        <v>176</v>
      </c>
      <c r="S82" s="50"/>
      <c r="T82" s="50"/>
    </row>
    <row r="83" spans="1:30" x14ac:dyDescent="0.3">
      <c r="A83" s="200" t="s">
        <v>35</v>
      </c>
      <c r="B83" s="200"/>
      <c r="C83" s="200"/>
      <c r="D83" s="200"/>
      <c r="E83" s="200"/>
      <c r="F83" s="200"/>
      <c r="G83" s="200"/>
      <c r="H83" s="200"/>
      <c r="I83" s="60">
        <f t="shared" ref="I83:O83" si="3">SUM(I13:I81)</f>
        <v>340249.59999999998</v>
      </c>
      <c r="J83" s="60">
        <f t="shared" si="3"/>
        <v>287567.40000000002</v>
      </c>
      <c r="K83" s="60">
        <f t="shared" si="3"/>
        <v>355786.6</v>
      </c>
      <c r="L83" s="60">
        <f t="shared" si="3"/>
        <v>327013.09999999998</v>
      </c>
      <c r="M83" s="60">
        <f t="shared" si="3"/>
        <v>360269.45</v>
      </c>
      <c r="N83" s="60">
        <f t="shared" si="3"/>
        <v>327399.90000000002</v>
      </c>
      <c r="O83" s="61">
        <f t="shared" si="3"/>
        <v>322475.2</v>
      </c>
      <c r="P83" s="60">
        <f>SUM(P13:P82)</f>
        <v>0</v>
      </c>
      <c r="Q83" s="56" t="s">
        <v>176</v>
      </c>
    </row>
    <row r="84" spans="1:30" s="140" customFormat="1" ht="27" customHeight="1" x14ac:dyDescent="0.35">
      <c r="A84" s="197" t="s">
        <v>306</v>
      </c>
      <c r="B84" s="197"/>
      <c r="C84" s="197"/>
      <c r="D84" s="197"/>
      <c r="E84" s="197"/>
      <c r="F84" s="138" t="s">
        <v>3</v>
      </c>
      <c r="G84" s="37"/>
      <c r="H84" s="138"/>
      <c r="I84" s="138"/>
      <c r="J84" s="139"/>
      <c r="M84" s="139"/>
      <c r="N84" s="141" t="s">
        <v>392</v>
      </c>
      <c r="O84" s="139"/>
      <c r="P84" s="139"/>
      <c r="R84" s="37"/>
      <c r="S84" s="139"/>
      <c r="U84" s="139"/>
      <c r="V84" s="37"/>
      <c r="W84" s="37"/>
      <c r="Y84" s="37"/>
    </row>
    <row r="85" spans="1:30" s="140" customFormat="1" ht="13.5" customHeight="1" x14ac:dyDescent="0.3">
      <c r="B85" s="142"/>
      <c r="C85" s="142"/>
      <c r="D85" s="142"/>
      <c r="E85" s="143"/>
      <c r="F85" s="144" t="s">
        <v>13</v>
      </c>
      <c r="G85" s="143"/>
      <c r="H85" s="145"/>
      <c r="I85" s="145"/>
      <c r="N85" s="146" t="s">
        <v>232</v>
      </c>
      <c r="O85" s="147"/>
      <c r="V85" s="37"/>
      <c r="W85" s="37"/>
      <c r="Y85" s="37"/>
    </row>
    <row r="86" spans="1:30" s="140" customFormat="1" ht="3.6" customHeight="1" x14ac:dyDescent="0.25">
      <c r="A86" s="198"/>
      <c r="B86" s="198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</row>
    <row r="87" spans="1:30" s="150" customFormat="1" ht="16.2" customHeight="1" x14ac:dyDescent="0.3">
      <c r="A87" s="148" t="s">
        <v>233</v>
      </c>
      <c r="B87" s="37"/>
      <c r="C87" s="37"/>
      <c r="D87" s="37"/>
      <c r="E87" s="37"/>
      <c r="F87" s="149"/>
      <c r="AA87" s="151"/>
      <c r="AB87" s="151"/>
      <c r="AC87" s="151"/>
      <c r="AD87" s="151"/>
    </row>
    <row r="88" spans="1:30" s="150" customFormat="1" ht="15.75" x14ac:dyDescent="0.25">
      <c r="A88" s="148" t="s">
        <v>234</v>
      </c>
      <c r="B88" s="37"/>
      <c r="C88" s="37"/>
      <c r="D88" s="37"/>
      <c r="E88" s="37"/>
      <c r="F88" s="149"/>
      <c r="AA88" s="151"/>
      <c r="AB88" s="151"/>
      <c r="AC88" s="151"/>
      <c r="AD88" s="151" t="s">
        <v>235</v>
      </c>
    </row>
  </sheetData>
  <mergeCells count="24">
    <mergeCell ref="A6:Q6"/>
    <mergeCell ref="O1:Q1"/>
    <mergeCell ref="A2:Q2"/>
    <mergeCell ref="A3:Q3"/>
    <mergeCell ref="A4:Q4"/>
    <mergeCell ref="A5:Q5"/>
    <mergeCell ref="A7:Q7"/>
    <mergeCell ref="A8:A10"/>
    <mergeCell ref="B8:B10"/>
    <mergeCell ref="C8:C10"/>
    <mergeCell ref="D8:D10"/>
    <mergeCell ref="E8:E10"/>
    <mergeCell ref="F8:F10"/>
    <mergeCell ref="G8:G10"/>
    <mergeCell ref="H8:H10"/>
    <mergeCell ref="I8:P8"/>
    <mergeCell ref="A84:E84"/>
    <mergeCell ref="A86:B86"/>
    <mergeCell ref="Q8:Q10"/>
    <mergeCell ref="I9:J9"/>
    <mergeCell ref="K9:L9"/>
    <mergeCell ref="M9:N9"/>
    <mergeCell ref="O9:P9"/>
    <mergeCell ref="A83:H83"/>
  </mergeCells>
  <pageMargins left="0" right="0" top="0.15748031496062992" bottom="0.35433070866141736" header="0.31496062992125984" footer="0.31496062992125984"/>
  <pageSetup paperSize="9" scale="57" fitToHeight="0" orientation="landscape" r:id="rId1"/>
  <headerFooter>
    <oddFooter>&amp;C &amp;P</oddFooter>
  </headerFooter>
  <rowBreaks count="6" manualBreakCount="6">
    <brk id="28" max="16" man="1"/>
    <brk id="32" max="16" man="1"/>
    <brk id="39" max="16" man="1"/>
    <brk id="43" max="16" man="1"/>
    <brk id="47" max="16" man="1"/>
    <brk id="5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 (2)</vt:lpstr>
      <vt:lpstr>'План реализации (2)'!_ednref1</vt:lpstr>
      <vt:lpstr>'План реализации (2)'!_ednref2</vt:lpstr>
      <vt:lpstr>'План реализации (2)'!_ednref3</vt:lpstr>
      <vt:lpstr>'План реализации (2)'!Заголовки_для_печати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 (2)'!Область_печати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Андрей В. Скоробогатько</cp:lastModifiedBy>
  <cp:lastPrinted>2017-10-20T12:00:01Z</cp:lastPrinted>
  <dcterms:created xsi:type="dcterms:W3CDTF">2010-04-08T05:43:02Z</dcterms:created>
  <dcterms:modified xsi:type="dcterms:W3CDTF">2017-10-25T11:32:15Z</dcterms:modified>
</cp:coreProperties>
</file>