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Финансирование" sheetId="1" r:id="rId1"/>
    <sheet name="Показатели, Критерии" sheetId="2" r:id="rId2"/>
    <sheet name="План реализации" sheetId="5" r:id="rId3"/>
  </sheets>
  <definedNames>
    <definedName name="_xlnm.Print_Area" localSheetId="2">'План реализации'!$A$1:$Q$188</definedName>
    <definedName name="_xlnm.Print_Area" localSheetId="1">'Показатели, Критерии'!$A$1:$G$54</definedName>
    <definedName name="_xlnm.Print_Area" localSheetId="0">Финансирование!$A$1:$AA$148</definedName>
  </definedNames>
  <calcPr calcId="152511"/>
</workbook>
</file>

<file path=xl/calcChain.xml><?xml version="1.0" encoding="utf-8"?>
<calcChain xmlns="http://schemas.openxmlformats.org/spreadsheetml/2006/main">
  <c r="T88" i="1" l="1"/>
  <c r="T84" i="1" l="1"/>
  <c r="K10" i="5" l="1"/>
  <c r="S10" i="5" s="1"/>
  <c r="L10" i="5"/>
  <c r="M10" i="5"/>
  <c r="N10" i="5"/>
  <c r="O10" i="5"/>
  <c r="P10" i="5"/>
  <c r="T10" i="5"/>
  <c r="W11" i="5"/>
  <c r="Y11" i="5" s="1"/>
  <c r="X11" i="5"/>
  <c r="I12" i="5"/>
  <c r="J12" i="5"/>
  <c r="M12" i="5"/>
  <c r="N12" i="5"/>
  <c r="W13" i="5"/>
  <c r="Y13" i="5" s="1"/>
  <c r="X13" i="5"/>
  <c r="W14" i="5"/>
  <c r="Y14" i="5" s="1"/>
  <c r="X14" i="5"/>
  <c r="W15" i="5"/>
  <c r="X15" i="5"/>
  <c r="Y15" i="5" s="1"/>
  <c r="W16" i="5"/>
  <c r="X16" i="5"/>
  <c r="Y16" i="5"/>
  <c r="W17" i="5"/>
  <c r="Y17" i="5" s="1"/>
  <c r="X17" i="5"/>
  <c r="W18" i="5"/>
  <c r="Y18" i="5" s="1"/>
  <c r="X18" i="5"/>
  <c r="W19" i="5"/>
  <c r="X19" i="5"/>
  <c r="Y19" i="5" s="1"/>
  <c r="W20" i="5"/>
  <c r="X20" i="5"/>
  <c r="Y20" i="5"/>
  <c r="W21" i="5"/>
  <c r="Y21" i="5" s="1"/>
  <c r="X21" i="5"/>
  <c r="W22" i="5"/>
  <c r="Y22" i="5" s="1"/>
  <c r="X22" i="5"/>
  <c r="T23" i="5"/>
  <c r="W23" i="5"/>
  <c r="Y23" i="5" s="1"/>
  <c r="X23" i="5"/>
  <c r="W24" i="5"/>
  <c r="X24" i="5"/>
  <c r="Y24" i="5" s="1"/>
  <c r="W25" i="5"/>
  <c r="X25" i="5"/>
  <c r="Y25" i="5"/>
  <c r="W27" i="5"/>
  <c r="Y27" i="5" s="1"/>
  <c r="X27" i="5"/>
  <c r="W28" i="5"/>
  <c r="Y28" i="5" s="1"/>
  <c r="X28" i="5"/>
  <c r="W29" i="5"/>
  <c r="X29" i="5"/>
  <c r="Y29" i="5" s="1"/>
  <c r="W30" i="5"/>
  <c r="X30" i="5"/>
  <c r="Y30" i="5"/>
  <c r="W31" i="5"/>
  <c r="Y31" i="5" s="1"/>
  <c r="X31" i="5"/>
  <c r="W32" i="5"/>
  <c r="Y32" i="5" s="1"/>
  <c r="X32" i="5"/>
  <c r="W33" i="5"/>
  <c r="X33" i="5"/>
  <c r="Y33" i="5" s="1"/>
  <c r="W34" i="5"/>
  <c r="X34" i="5"/>
  <c r="Y34" i="5"/>
  <c r="W35" i="5"/>
  <c r="Y35" i="5" s="1"/>
  <c r="X35" i="5"/>
  <c r="W36" i="5"/>
  <c r="Y36" i="5" s="1"/>
  <c r="X36" i="5"/>
  <c r="W37" i="5"/>
  <c r="X37" i="5"/>
  <c r="Y37" i="5" s="1"/>
  <c r="W38" i="5"/>
  <c r="X38" i="5"/>
  <c r="Y38" i="5"/>
  <c r="W39" i="5"/>
  <c r="Y39" i="5" s="1"/>
  <c r="X39" i="5"/>
  <c r="W40" i="5"/>
  <c r="Y40" i="5" s="1"/>
  <c r="X40" i="5"/>
  <c r="W41" i="5"/>
  <c r="X41" i="5"/>
  <c r="Y41" i="5" s="1"/>
  <c r="W42" i="5"/>
  <c r="X42" i="5"/>
  <c r="Y42" i="5"/>
  <c r="W43" i="5"/>
  <c r="Y43" i="5" s="1"/>
  <c r="X43" i="5"/>
  <c r="W44" i="5"/>
  <c r="Y44" i="5" s="1"/>
  <c r="X44" i="5"/>
  <c r="W45" i="5"/>
  <c r="X45" i="5"/>
  <c r="Y45" i="5" s="1"/>
  <c r="W46" i="5"/>
  <c r="X46" i="5"/>
  <c r="Y46" i="5"/>
  <c r="W47" i="5"/>
  <c r="Y47" i="5" s="1"/>
  <c r="X47" i="5"/>
  <c r="W48" i="5"/>
  <c r="Y48" i="5" s="1"/>
  <c r="X48" i="5"/>
  <c r="W49" i="5"/>
  <c r="X49" i="5"/>
  <c r="Y49" i="5" s="1"/>
  <c r="W50" i="5"/>
  <c r="X50" i="5"/>
  <c r="Y50" i="5"/>
  <c r="W51" i="5"/>
  <c r="Y51" i="5" s="1"/>
  <c r="X51" i="5"/>
  <c r="W52" i="5"/>
  <c r="Y52" i="5" s="1"/>
  <c r="X52" i="5"/>
  <c r="W53" i="5"/>
  <c r="X53" i="5"/>
  <c r="Y53" i="5" s="1"/>
  <c r="I54" i="5"/>
  <c r="J54" i="5"/>
  <c r="K54" i="5"/>
  <c r="K12" i="5" s="1"/>
  <c r="L54" i="5"/>
  <c r="L12" i="5" s="1"/>
  <c r="M54" i="5"/>
  <c r="N54" i="5"/>
  <c r="O54" i="5"/>
  <c r="O12" i="5" s="1"/>
  <c r="P54" i="5"/>
  <c r="P12" i="5" s="1"/>
  <c r="P150" i="5" s="1"/>
  <c r="W55" i="5"/>
  <c r="Y55" i="5" s="1"/>
  <c r="X55" i="5"/>
  <c r="W59" i="5"/>
  <c r="Y59" i="5" s="1"/>
  <c r="X59" i="5"/>
  <c r="W60" i="5"/>
  <c r="X60" i="5"/>
  <c r="Y60" i="5" s="1"/>
  <c r="W61" i="5"/>
  <c r="X61" i="5"/>
  <c r="Y61" i="5"/>
  <c r="W62" i="5"/>
  <c r="Y62" i="5" s="1"/>
  <c r="X62" i="5"/>
  <c r="I68" i="5"/>
  <c r="J68" i="5"/>
  <c r="X68" i="5" s="1"/>
  <c r="K68" i="5"/>
  <c r="L68" i="5"/>
  <c r="M68" i="5"/>
  <c r="N68" i="5"/>
  <c r="O68" i="5"/>
  <c r="P68" i="5"/>
  <c r="T68" i="5"/>
  <c r="W69" i="5"/>
  <c r="Y69" i="5" s="1"/>
  <c r="X69" i="5"/>
  <c r="W70" i="5"/>
  <c r="Y70" i="5" s="1"/>
  <c r="X70" i="5"/>
  <c r="W71" i="5"/>
  <c r="X71" i="5"/>
  <c r="Y71" i="5" s="1"/>
  <c r="W73" i="5"/>
  <c r="X73" i="5"/>
  <c r="Y73" i="5"/>
  <c r="W74" i="5"/>
  <c r="Y74" i="5" s="1"/>
  <c r="X74" i="5"/>
  <c r="W75" i="5"/>
  <c r="Y75" i="5" s="1"/>
  <c r="X75" i="5"/>
  <c r="W76" i="5"/>
  <c r="X76" i="5"/>
  <c r="Y76" i="5" s="1"/>
  <c r="W77" i="5"/>
  <c r="X77" i="5"/>
  <c r="Y77" i="5"/>
  <c r="W78" i="5"/>
  <c r="Y78" i="5" s="1"/>
  <c r="X78" i="5"/>
  <c r="W80" i="5"/>
  <c r="Y80" i="5" s="1"/>
  <c r="X80" i="5"/>
  <c r="W81" i="5"/>
  <c r="X81" i="5"/>
  <c r="Y81" i="5" s="1"/>
  <c r="W82" i="5"/>
  <c r="X82" i="5"/>
  <c r="Y82" i="5"/>
  <c r="W83" i="5"/>
  <c r="Y83" i="5" s="1"/>
  <c r="X83" i="5"/>
  <c r="W84" i="5"/>
  <c r="Y84" i="5" s="1"/>
  <c r="X84" i="5"/>
  <c r="W85" i="5"/>
  <c r="X85" i="5"/>
  <c r="Y85" i="5" s="1"/>
  <c r="W86" i="5"/>
  <c r="X86" i="5"/>
  <c r="Y86" i="5"/>
  <c r="W87" i="5"/>
  <c r="Y87" i="5" s="1"/>
  <c r="X87" i="5"/>
  <c r="W88" i="5"/>
  <c r="Y88" i="5" s="1"/>
  <c r="X88" i="5"/>
  <c r="W89" i="5"/>
  <c r="X89" i="5"/>
  <c r="Y89" i="5" s="1"/>
  <c r="W91" i="5"/>
  <c r="X91" i="5"/>
  <c r="Y91" i="5"/>
  <c r="W92" i="5"/>
  <c r="Y92" i="5" s="1"/>
  <c r="X92" i="5"/>
  <c r="W93" i="5"/>
  <c r="Y93" i="5" s="1"/>
  <c r="X93" i="5"/>
  <c r="W94" i="5"/>
  <c r="X94" i="5"/>
  <c r="Y94" i="5" s="1"/>
  <c r="P95" i="5"/>
  <c r="W96" i="5"/>
  <c r="X96" i="5"/>
  <c r="Y96" i="5" s="1"/>
  <c r="I97" i="5"/>
  <c r="J97" i="5"/>
  <c r="K97" i="5"/>
  <c r="W97" i="5" s="1"/>
  <c r="L97" i="5"/>
  <c r="M97" i="5"/>
  <c r="N97" i="5"/>
  <c r="O97" i="5"/>
  <c r="O95" i="5" s="1"/>
  <c r="W98" i="5"/>
  <c r="Y98" i="5" s="1"/>
  <c r="X98" i="5"/>
  <c r="W100" i="5"/>
  <c r="Y100" i="5" s="1"/>
  <c r="X100" i="5"/>
  <c r="W101" i="5"/>
  <c r="Y101" i="5" s="1"/>
  <c r="X101" i="5"/>
  <c r="I102" i="5"/>
  <c r="I99" i="5" s="1"/>
  <c r="W99" i="5" s="1"/>
  <c r="J102" i="5"/>
  <c r="X102" i="5" s="1"/>
  <c r="K102" i="5"/>
  <c r="K99" i="5" s="1"/>
  <c r="L102" i="5"/>
  <c r="L99" i="5" s="1"/>
  <c r="M102" i="5"/>
  <c r="M99" i="5" s="1"/>
  <c r="N102" i="5"/>
  <c r="N99" i="5" s="1"/>
  <c r="O102" i="5"/>
  <c r="O99" i="5" s="1"/>
  <c r="W103" i="5"/>
  <c r="Y103" i="5" s="1"/>
  <c r="X103" i="5"/>
  <c r="W104" i="5"/>
  <c r="Y104" i="5" s="1"/>
  <c r="X104" i="5"/>
  <c r="W105" i="5"/>
  <c r="X105" i="5"/>
  <c r="Y105" i="5" s="1"/>
  <c r="W106" i="5"/>
  <c r="X106" i="5"/>
  <c r="Y106" i="5"/>
  <c r="W108" i="5"/>
  <c r="Y108" i="5" s="1"/>
  <c r="X108" i="5"/>
  <c r="W109" i="5"/>
  <c r="Y109" i="5" s="1"/>
  <c r="X109" i="5"/>
  <c r="W110" i="5"/>
  <c r="X110" i="5"/>
  <c r="Y110" i="5" s="1"/>
  <c r="W111" i="5"/>
  <c r="X111" i="5"/>
  <c r="Y111" i="5"/>
  <c r="W112" i="5"/>
  <c r="Y112" i="5" s="1"/>
  <c r="X112" i="5"/>
  <c r="W113" i="5"/>
  <c r="Y113" i="5" s="1"/>
  <c r="X113" i="5"/>
  <c r="W114" i="5"/>
  <c r="X114" i="5"/>
  <c r="Y114" i="5" s="1"/>
  <c r="W115" i="5"/>
  <c r="X115" i="5"/>
  <c r="Y115" i="5"/>
  <c r="W116" i="5"/>
  <c r="Y116" i="5" s="1"/>
  <c r="X116" i="5"/>
  <c r="W117" i="5"/>
  <c r="Y117" i="5" s="1"/>
  <c r="X117" i="5"/>
  <c r="W118" i="5"/>
  <c r="X118" i="5"/>
  <c r="Y118" i="5" s="1"/>
  <c r="W120" i="5"/>
  <c r="X120" i="5"/>
  <c r="Y120" i="5"/>
  <c r="W121" i="5"/>
  <c r="Y121" i="5" s="1"/>
  <c r="X121" i="5"/>
  <c r="W122" i="5"/>
  <c r="Y122" i="5" s="1"/>
  <c r="X122" i="5"/>
  <c r="W123" i="5"/>
  <c r="X123" i="5"/>
  <c r="Y123" i="5" s="1"/>
  <c r="W124" i="5"/>
  <c r="X124" i="5"/>
  <c r="Y124" i="5"/>
  <c r="W125" i="5"/>
  <c r="Y125" i="5" s="1"/>
  <c r="X125" i="5"/>
  <c r="W127" i="5"/>
  <c r="Y127" i="5" s="1"/>
  <c r="X127" i="5"/>
  <c r="W128" i="5"/>
  <c r="X128" i="5"/>
  <c r="Y128" i="5" s="1"/>
  <c r="W129" i="5"/>
  <c r="X129" i="5"/>
  <c r="Y129" i="5"/>
  <c r="W130" i="5"/>
  <c r="Y130" i="5" s="1"/>
  <c r="X130" i="5"/>
  <c r="W131" i="5"/>
  <c r="Y131" i="5" s="1"/>
  <c r="X131" i="5"/>
  <c r="W132" i="5"/>
  <c r="X132" i="5"/>
  <c r="Y132" i="5" s="1"/>
  <c r="W133" i="5"/>
  <c r="X133" i="5"/>
  <c r="Y133" i="5"/>
  <c r="W134" i="5"/>
  <c r="Y134" i="5" s="1"/>
  <c r="X134" i="5"/>
  <c r="W135" i="5"/>
  <c r="Y135" i="5" s="1"/>
  <c r="X135" i="5"/>
  <c r="W136" i="5"/>
  <c r="X136" i="5"/>
  <c r="Y136" i="5" s="1"/>
  <c r="W137" i="5"/>
  <c r="X137" i="5"/>
  <c r="Y137" i="5"/>
  <c r="W138" i="5"/>
  <c r="Y138" i="5" s="1"/>
  <c r="X138" i="5"/>
  <c r="W139" i="5"/>
  <c r="Y139" i="5" s="1"/>
  <c r="X139" i="5"/>
  <c r="W141" i="5"/>
  <c r="X141" i="5"/>
  <c r="Y141" i="5" s="1"/>
  <c r="W142" i="5"/>
  <c r="X142" i="5"/>
  <c r="Y142" i="5"/>
  <c r="W144" i="5"/>
  <c r="Y144" i="5" s="1"/>
  <c r="X144" i="5"/>
  <c r="W145" i="5"/>
  <c r="Y145" i="5" s="1"/>
  <c r="X145" i="5"/>
  <c r="W146" i="5"/>
  <c r="X146" i="5"/>
  <c r="Y146" i="5" s="1"/>
  <c r="W149" i="5"/>
  <c r="X149" i="5"/>
  <c r="Y149" i="5"/>
  <c r="T12" i="5" l="1"/>
  <c r="X12" i="5"/>
  <c r="Y97" i="5"/>
  <c r="O150" i="5"/>
  <c r="S12" i="5"/>
  <c r="W12" i="5"/>
  <c r="Y99" i="5"/>
  <c r="N95" i="5"/>
  <c r="N150" i="5" s="1"/>
  <c r="J95" i="5"/>
  <c r="M95" i="5"/>
  <c r="M150" i="5" s="1"/>
  <c r="I95" i="5"/>
  <c r="L95" i="5"/>
  <c r="L150" i="5" s="1"/>
  <c r="J99" i="5"/>
  <c r="X99" i="5" s="1"/>
  <c r="X54" i="5"/>
  <c r="K95" i="5"/>
  <c r="K150" i="5" s="1"/>
  <c r="W102" i="5"/>
  <c r="Y102" i="5" s="1"/>
  <c r="X97" i="5"/>
  <c r="W68" i="5"/>
  <c r="Y68" i="5" s="1"/>
  <c r="W54" i="5"/>
  <c r="Y54" i="5" s="1"/>
  <c r="S68" i="5"/>
  <c r="T69" i="1"/>
  <c r="T64" i="1"/>
  <c r="S95" i="5" l="1"/>
  <c r="W95" i="5"/>
  <c r="X95" i="5"/>
  <c r="X150" i="5" s="1"/>
  <c r="J150" i="5"/>
  <c r="T95" i="5"/>
  <c r="Y12" i="5"/>
  <c r="I150" i="5"/>
  <c r="Y42" i="1"/>
  <c r="R150" i="5" l="1"/>
  <c r="W150" i="5"/>
  <c r="Y150" i="5" s="1"/>
  <c r="Y95" i="5"/>
  <c r="N83" i="1" l="1"/>
  <c r="E91" i="1" l="1"/>
  <c r="K91" i="1"/>
  <c r="P63" i="1" l="1"/>
  <c r="P69" i="1" l="1"/>
  <c r="P67" i="1" s="1"/>
  <c r="P64" i="1"/>
  <c r="AB32" i="1"/>
  <c r="K64" i="1" l="1"/>
  <c r="P15" i="1" l="1"/>
  <c r="Y85" i="1" l="1"/>
  <c r="Y70" i="1"/>
  <c r="Y92" i="1"/>
  <c r="AB104" i="1"/>
  <c r="I83" i="1"/>
  <c r="K88" i="1"/>
  <c r="K84" i="1"/>
  <c r="K83" i="1" s="1"/>
  <c r="K69" i="1"/>
  <c r="K67" i="1" s="1"/>
  <c r="E64" i="1"/>
  <c r="K15" i="1"/>
  <c r="D15" i="1"/>
  <c r="T15" i="1" l="1"/>
  <c r="F15" i="1"/>
  <c r="G15" i="1"/>
  <c r="H15" i="1"/>
  <c r="I15" i="1"/>
  <c r="J15" i="1"/>
  <c r="L15" i="1"/>
  <c r="M15" i="1"/>
  <c r="N15" i="1"/>
  <c r="O15" i="1"/>
  <c r="Q15" i="1"/>
  <c r="R15" i="1"/>
  <c r="S15" i="1"/>
  <c r="E15" i="1"/>
  <c r="D83" i="1"/>
  <c r="AB39" i="1"/>
  <c r="AB17" i="1"/>
  <c r="AB18" i="1"/>
  <c r="AB19" i="1"/>
  <c r="AB20" i="1"/>
  <c r="AB21" i="1"/>
  <c r="AB22" i="1"/>
  <c r="AB23" i="1"/>
  <c r="AB24" i="1"/>
  <c r="AB25" i="1"/>
  <c r="AB27" i="1"/>
  <c r="AB28" i="1"/>
  <c r="AB30" i="1"/>
  <c r="AB31" i="1"/>
  <c r="AB33" i="1"/>
  <c r="AB34" i="1"/>
  <c r="AB36" i="1"/>
  <c r="AB37" i="1"/>
  <c r="AB41" i="1"/>
  <c r="AB42" i="1"/>
  <c r="AB43" i="1"/>
  <c r="AB44" i="1"/>
  <c r="AB45" i="1"/>
  <c r="AB46" i="1"/>
  <c r="AB47" i="1"/>
  <c r="AB48" i="1"/>
  <c r="AB49" i="1"/>
  <c r="AB51" i="1"/>
  <c r="AB52" i="1"/>
  <c r="AB53" i="1"/>
  <c r="AB54" i="1"/>
  <c r="AB55" i="1"/>
  <c r="AB56" i="1"/>
  <c r="AB57" i="1"/>
  <c r="AB58" i="1"/>
  <c r="AB60" i="1"/>
  <c r="AB61" i="1"/>
  <c r="AB62" i="1"/>
  <c r="AB64" i="1"/>
  <c r="AB68" i="1"/>
  <c r="AB71" i="1"/>
  <c r="AB72" i="1"/>
  <c r="AB73" i="1"/>
  <c r="AB74" i="1"/>
  <c r="AB75" i="1"/>
  <c r="AB76" i="1"/>
  <c r="AB77" i="1"/>
  <c r="AB78" i="1"/>
  <c r="AB82" i="1"/>
  <c r="AB86" i="1"/>
  <c r="AB87" i="1"/>
  <c r="AB89" i="1"/>
  <c r="AB90" i="1"/>
  <c r="AB93" i="1"/>
  <c r="AB94" i="1"/>
  <c r="AB95" i="1"/>
  <c r="AB96" i="1"/>
  <c r="AB97" i="1"/>
  <c r="AB98" i="1"/>
  <c r="AB99" i="1"/>
  <c r="AB101" i="1"/>
  <c r="AB102" i="1"/>
  <c r="AB103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8" i="1"/>
  <c r="AB120" i="1"/>
  <c r="AB121" i="1"/>
  <c r="AB123" i="1"/>
  <c r="AB16" i="1"/>
  <c r="E84" i="1"/>
  <c r="S63" i="1"/>
  <c r="R63" i="1"/>
  <c r="Q63" i="1"/>
  <c r="O63" i="1"/>
  <c r="N63" i="1"/>
  <c r="M63" i="1"/>
  <c r="L63" i="1"/>
  <c r="K63" i="1"/>
  <c r="J63" i="1"/>
  <c r="I63" i="1"/>
  <c r="H63" i="1"/>
  <c r="G63" i="1"/>
  <c r="F63" i="1"/>
  <c r="D63" i="1"/>
  <c r="E69" i="1"/>
  <c r="E67" i="1" s="1"/>
  <c r="E88" i="1" l="1"/>
  <c r="E83" i="1" s="1"/>
  <c r="E63" i="1"/>
  <c r="AB14" i="1" l="1"/>
  <c r="AB92" i="1" l="1"/>
  <c r="AB85" i="1"/>
  <c r="AB70" i="1"/>
  <c r="P84" i="1" l="1"/>
  <c r="S83" i="1" l="1"/>
  <c r="R83" i="1"/>
  <c r="Q83" i="1"/>
  <c r="O83" i="1"/>
  <c r="M83" i="1"/>
  <c r="L83" i="1"/>
  <c r="T91" i="1" l="1"/>
  <c r="T83" i="1" s="1"/>
  <c r="P91" i="1"/>
  <c r="J83" i="1"/>
  <c r="I11" i="1"/>
  <c r="H83" i="1"/>
  <c r="G83" i="1"/>
  <c r="F83" i="1"/>
  <c r="P88" i="1" l="1"/>
  <c r="P83" i="1" s="1"/>
  <c r="D11" i="1"/>
  <c r="N11" i="1"/>
  <c r="S11" i="1"/>
  <c r="E11" i="1"/>
  <c r="F11" i="1"/>
  <c r="J11" i="1"/>
  <c r="G11" i="1"/>
  <c r="H11" i="1"/>
  <c r="L11" i="1"/>
  <c r="Q11" i="1"/>
  <c r="R11" i="1"/>
  <c r="O11" i="1"/>
  <c r="T67" i="1"/>
  <c r="M11" i="1"/>
  <c r="T63" i="1" l="1"/>
  <c r="T11" i="1" s="1"/>
  <c r="P11" i="1" l="1"/>
  <c r="K11" i="1"/>
</calcChain>
</file>

<file path=xl/sharedStrings.xml><?xml version="1.0" encoding="utf-8"?>
<sst xmlns="http://schemas.openxmlformats.org/spreadsheetml/2006/main" count="1223" uniqueCount="448">
  <si>
    <t xml:space="preserve">ОТЧЕТ </t>
  </si>
  <si>
    <t>об исполнении финансирования государственной программы Краснодарского края</t>
  </si>
  <si>
    <t>"Социальная поддержка граждан"</t>
  </si>
  <si>
    <t xml:space="preserve">наименование государственной программы </t>
  </si>
  <si>
    <t>Номер  мероп-риятия</t>
  </si>
  <si>
    <t>Наименование основного мероприятия, подпрограммы, мероприятия подпрограммы, ведомственной целевой программы</t>
  </si>
  <si>
    <t>Государственный заказчик, получатель субсидий (субвенций), ответственный за выполнение мероприятий, исполнитель</t>
  </si>
  <si>
    <t>Объем финансирования в тыс. рублей, предусмотренный на отчетную дату:</t>
  </si>
  <si>
    <t>Профинансировано (кассовое исполнение) в отчетном периоде, тыс. рублей</t>
  </si>
  <si>
    <t>Непосредственный результат реализации мероприятия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</si>
  <si>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</si>
  <si>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</si>
  <si>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уточненной сводной бюджетной росписью</t>
  </si>
  <si>
    <t>соглашениями с муниципальными образованиями</t>
  </si>
  <si>
    <t>федеральный бюджет</t>
  </si>
  <si>
    <t>краевой бюджет</t>
  </si>
  <si>
    <r>
      <t>краевой бюджет</t>
    </r>
    <r>
      <rPr>
        <i/>
        <vertAlign val="superscript"/>
        <sz val="28"/>
        <rFont val="Times New Roman"/>
        <family val="1"/>
        <charset val="204"/>
      </rPr>
      <t>6)</t>
    </r>
  </si>
  <si>
    <t>местный бюджет</t>
  </si>
  <si>
    <t>внебюджетные  источники</t>
  </si>
  <si>
    <t>наименование</t>
  </si>
  <si>
    <t>единица измерения</t>
  </si>
  <si>
    <t>плановое значение</t>
  </si>
  <si>
    <t>фактическое значение</t>
  </si>
  <si>
    <t>ВСЕГО 
по государственной программе, в том числе:</t>
  </si>
  <si>
    <t>Х</t>
  </si>
  <si>
    <t>Всего
по основным мероприятиям государственной программы, в том числе:</t>
  </si>
  <si>
    <t>1.1.1.1</t>
  </si>
  <si>
    <t>министерство труда и социального развития Краснодарского края</t>
  </si>
  <si>
    <t>1.</t>
  </si>
  <si>
    <t>Всего по подпрограмме , "Развитие мер социальной поддержки отдельных категорий граждан" в том числе:</t>
  </si>
  <si>
    <t>человек</t>
  </si>
  <si>
    <t>выполнено</t>
  </si>
  <si>
    <t>1.1.1.2</t>
  </si>
  <si>
    <t>1.1.1.3</t>
  </si>
  <si>
    <t>1.1.2.2</t>
  </si>
  <si>
    <t>1.1.2.3</t>
  </si>
  <si>
    <t>1.1.2.4</t>
  </si>
  <si>
    <t>1.1.2.5</t>
  </si>
  <si>
    <t>1.3</t>
  </si>
  <si>
    <t>1.1.3.2</t>
  </si>
  <si>
    <t>семей</t>
  </si>
  <si>
    <t>1.1.3.3</t>
  </si>
  <si>
    <t>1.1.3.4</t>
  </si>
  <si>
    <t>1.1.3.5</t>
  </si>
  <si>
    <t>1.1.4</t>
  </si>
  <si>
    <t>1.1.4.1</t>
  </si>
  <si>
    <t>1.1.4.2</t>
  </si>
  <si>
    <t>1.1.4.3</t>
  </si>
  <si>
    <t>1.5</t>
  </si>
  <si>
    <t>1.1.5.2</t>
  </si>
  <si>
    <t>1.1.5.4</t>
  </si>
  <si>
    <t>1.1.5.5</t>
  </si>
  <si>
    <t>1.1.6.1</t>
  </si>
  <si>
    <t>1.1.6.2</t>
  </si>
  <si>
    <t>1.1.7.2</t>
  </si>
  <si>
    <t>1.1.7.3</t>
  </si>
  <si>
    <t>1.1.7.5</t>
  </si>
  <si>
    <t>1.1.7.6</t>
  </si>
  <si>
    <t>1.1.7.7</t>
  </si>
  <si>
    <t>1.1.8.2</t>
  </si>
  <si>
    <t>1.1.8.3</t>
  </si>
  <si>
    <t>1.1.8.5</t>
  </si>
  <si>
    <t>тыс. чел.</t>
  </si>
  <si>
    <t>1.1.8.6</t>
  </si>
  <si>
    <t>тыс.штук</t>
  </si>
  <si>
    <t>1.1.9.1</t>
  </si>
  <si>
    <t>Оказание государственной социальной помощи малоимущим семьям, малоимущим одиноко проживающим гражданам</t>
  </si>
  <si>
    <t>1.1.10.3</t>
  </si>
  <si>
    <t>1.1.10.4</t>
  </si>
  <si>
    <t>0</t>
  </si>
  <si>
    <t xml:space="preserve">человек </t>
  </si>
  <si>
    <t>2.</t>
  </si>
  <si>
    <t>Всего по подпрограмме  "Модернизация и развитие социального обслуживания населения" в  том числе:</t>
  </si>
  <si>
    <t>1.1.1</t>
  </si>
  <si>
    <t>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края, в том числе:</t>
  </si>
  <si>
    <t>казенных учреждений</t>
  </si>
  <si>
    <t>1.1.1.2.1</t>
  </si>
  <si>
    <t>предоставление субсидий государственным бюджетным и автономным учреждениям</t>
  </si>
  <si>
    <t>1.1.2.1</t>
  </si>
  <si>
    <t xml:space="preserve"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 </t>
  </si>
  <si>
    <t>1.1.2.1.1</t>
  </si>
  <si>
    <t>казенные учреждения</t>
  </si>
  <si>
    <t>учреждений</t>
  </si>
  <si>
    <t>1.1.2.1.2</t>
  </si>
  <si>
    <t>предоставление субсидий государственным бюджетным и автономным учреждениям, в том числе:</t>
  </si>
  <si>
    <t>1.1.2.1.2.1</t>
  </si>
  <si>
    <t>на финансовое обеспечение выполнения ими государственного задания</t>
  </si>
  <si>
    <t>1.1.2.1.2.2</t>
  </si>
  <si>
    <t>на осуществление капитального ремонта</t>
  </si>
  <si>
    <t>1.1.2.1.2.3</t>
  </si>
  <si>
    <t xml:space="preserve"> транспортные средства </t>
  </si>
  <si>
    <t>1.1.3.6</t>
  </si>
  <si>
    <t>компьютерных мест</t>
  </si>
  <si>
    <t>1.1.3.7</t>
  </si>
  <si>
    <t>1.1.3.8</t>
  </si>
  <si>
    <t>1.1.3.9</t>
  </si>
  <si>
    <t xml:space="preserve">технические средства </t>
  </si>
  <si>
    <t>1.1.3.11</t>
  </si>
  <si>
    <t>процент</t>
  </si>
  <si>
    <t>3</t>
  </si>
  <si>
    <t xml:space="preserve"> Всего по подпрограмме "Совершенствование социальной поддержки семьи и детей" в том числе:</t>
  </si>
  <si>
    <t>1.1.1.3.1</t>
  </si>
  <si>
    <t>1.1.1.3.2</t>
  </si>
  <si>
    <t>предоставление субсидий государственным  бюджетным и автономным учреждениям, в том числе:</t>
  </si>
  <si>
    <t>1.1.1.3.2.1</t>
  </si>
  <si>
    <t>1.1.1.3.2.2</t>
  </si>
  <si>
    <t>1.1.1.3.2.3</t>
  </si>
  <si>
    <t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 превышает величины прожиточного минимума на душу населения, установленного в Краснодарском крае, по  заключению врача полноценным питанием посредством бесплатного предоставления специализированных продуктов детского питания  в соответствии с Законом Краснодарского края от 30 июня 1997 г. № 90-КЗ "Об охране здоровья населения Краснодарского края"</t>
  </si>
  <si>
    <t>1.1.2.6</t>
  </si>
  <si>
    <t>1.1.2.9</t>
  </si>
  <si>
    <t>1.1.2.10</t>
  </si>
  <si>
    <t>Выплата единовременного пособия при всех формах устройства детей, лишенных родительского попечения, в семью</t>
  </si>
  <si>
    <t>штук</t>
  </si>
  <si>
    <t>1.1.4.4</t>
  </si>
  <si>
    <t>1.1.4.5</t>
  </si>
  <si>
    <t>1.1.4.6</t>
  </si>
  <si>
    <t>1.1.4.7</t>
  </si>
  <si>
    <t>1.1.4.8</t>
  </si>
  <si>
    <t>1.1.5.1</t>
  </si>
  <si>
    <t>ОТЧЕТ</t>
  </si>
  <si>
    <t>о достижении целевых показателей государственной программы Краснодарского края</t>
  </si>
  <si>
    <t>Номер целевого показателя</t>
  </si>
  <si>
    <t>Наименование целевого показателя</t>
  </si>
  <si>
    <t>Единица измерения</t>
  </si>
  <si>
    <t>Причины недостижения фактического значения показателя в отчетном периоде</t>
  </si>
  <si>
    <t>текущий отчетный период</t>
  </si>
  <si>
    <t>факт</t>
  </si>
  <si>
    <t>план</t>
  </si>
  <si>
    <t>Государственная программа Краснодарского края  «Социальная поддержка граждан»</t>
  </si>
  <si>
    <t>1.1</t>
  </si>
  <si>
    <t>Число граждан, получивших документы на право пользования мерами социальной поддержки</t>
  </si>
  <si>
    <t>1.2</t>
  </si>
  <si>
    <t>Соотношение средней заработной платы социальных работников государственных учреждений со средней заработной платой в Краснодарском крае</t>
  </si>
  <si>
    <t>%</t>
  </si>
  <si>
    <t>Удельный вес детей-сирот и детей, оставшихся без попечения родителей, переданных на воспитание в семью (от общей численности вновь выявленных детей за отчетный период)</t>
  </si>
  <si>
    <t>1.4</t>
  </si>
  <si>
    <t>Доля государственных учреждений, предоставляющих информацию об энергосбережении и повышении энергетической эффективности (энергетические декларации) в электронном виде</t>
  </si>
  <si>
    <t>Доля государственных учреждений, оснащенных приборами учета тепловой энергии</t>
  </si>
  <si>
    <t>1.6</t>
  </si>
  <si>
    <t>Удельный вес учреждений социального обслуживания, основанный на иных формах собственности (кроме государственных учреждений), в общем количестве учреждений социального обслуживания всех форм собственности</t>
  </si>
  <si>
    <t>1.7</t>
  </si>
  <si>
    <t>Доля государственных бюджетных (автономных, казенных) учреждений социального обслуживания, подведомственных министерству труда и социального развития Краснодарского края, в отношении которых проведена независимая оценка качества оказания услуг, от общего их количества</t>
  </si>
  <si>
    <t>1.8</t>
  </si>
  <si>
    <t xml:space="preserve">Удельный расход электрической энергии на снабжение государственных учреждений
</t>
  </si>
  <si>
    <t xml:space="preserve">кВт-ч/кв. м
</t>
  </si>
  <si>
    <t>1.9</t>
  </si>
  <si>
    <t xml:space="preserve">Удельный расход тепловой энергии на снабжение государственных учреждений
</t>
  </si>
  <si>
    <t xml:space="preserve">Гкал/кв. м
</t>
  </si>
  <si>
    <t xml:space="preserve">  1.10
</t>
  </si>
  <si>
    <t xml:space="preserve">Удельный расход холодной воды на снабжение государственных учреждений
</t>
  </si>
  <si>
    <t xml:space="preserve">куб. м/кв. м
</t>
  </si>
  <si>
    <t xml:space="preserve"> 1.11
</t>
  </si>
  <si>
    <t xml:space="preserve">Доля светодиодных источников света в освещении зданий от общего количества источников света в зданиях
</t>
  </si>
  <si>
    <t xml:space="preserve">%
</t>
  </si>
  <si>
    <t>1.12</t>
  </si>
  <si>
    <t xml:space="preserve">Доля зданий, строений, сооружений, оснащенных индивидуальными тепловыми пунктами с автоматическим регулированием температуры теплоносителя, находящихся на праве оперативного управления или ином законном основании, от общего количества указанных зданий, строений, сооружений
</t>
  </si>
  <si>
    <t>1.13</t>
  </si>
  <si>
    <t xml:space="preserve">Удовлетворенность получателей социальных услуг в оказанных социальных услугах, процентов
</t>
  </si>
  <si>
    <t>1.14</t>
  </si>
  <si>
    <t xml:space="preserve">Доля населения с денежными доходами ниже величины прожиточного минимума в Краснодарском крае в общей численности населения Краснодарского края, процентов
</t>
  </si>
  <si>
    <t>2.1</t>
  </si>
  <si>
    <t>Подпрограмма   «Развитие мер социальной поддержки отдельных категорий граждан»</t>
  </si>
  <si>
    <t>2.1.3</t>
  </si>
  <si>
    <t xml:space="preserve">Доля граждан, получивших меры социальной поддержки, в общей численности граждан, имеющих право на их получение и обратившихся за их получением
</t>
  </si>
  <si>
    <t>2.2</t>
  </si>
  <si>
    <t>Подпрограмма  «Модернизация и развитие социального обслуживания населения»</t>
  </si>
  <si>
    <t>2.2.1</t>
  </si>
  <si>
    <t>Доля пожилых граждан и инвалидов, получивших социальные услуги в учреждениях социального обслуживания населения, в общем числе граждан, обратившихся за получением социальных услуг в учреждениях социального обслуживания</t>
  </si>
  <si>
    <t>2.2.2</t>
  </si>
  <si>
    <t>Количество граждан пожилого возраста и инвалидов, пользующихся услугами сиделок</t>
  </si>
  <si>
    <t>2.2.3</t>
  </si>
  <si>
    <t>Количество выданных технических средств реабилитации (ТСР)</t>
  </si>
  <si>
    <t>единиц</t>
  </si>
  <si>
    <t>2.2.4</t>
  </si>
  <si>
    <t>Количество граждан, прошедших обучение в школе по уходу</t>
  </si>
  <si>
    <t>2.3</t>
  </si>
  <si>
    <t>Подпрограмма «Совершенствование социальной поддержки семьи и детей»</t>
  </si>
  <si>
    <t>2.3.1</t>
  </si>
  <si>
    <t>Удельный вес несовершеннолетних, возвращенных в физиологическую семью и переданных на воспитание в замещающие семьи (от общего числа несовершеннолетних, выведенных из учреждения после прохождения курса социальной реабилитации в государственных казенных учреждениях социального обслуживания Краснодарского края - социально-реабилитационных центрах для несовершеннолетних, нуждающихся в социальной реабилитации)</t>
  </si>
  <si>
    <t>2.3.2</t>
  </si>
  <si>
    <t>Суммарный коэффициент рождаемости
(число детей на одну женщину)</t>
  </si>
  <si>
    <t>2.3.3</t>
  </si>
  <si>
    <t>Коэффициент рождаемости в Краснодарском крае возрастной группе 25-29 лет (число родившихся на 1000 женщин соответствующего возраста)</t>
  </si>
  <si>
    <t>2.3.4</t>
  </si>
  <si>
    <t>Коэффициент рождаемости в Краснодарском крае возрастной группе 30-34 лет (число родившихся на 1000 женщин соответствующего возраста)</t>
  </si>
  <si>
    <t xml:space="preserve">                                          </t>
  </si>
  <si>
    <t xml:space="preserve">  о выполнении плана реализации</t>
  </si>
  <si>
    <t xml:space="preserve">                                            </t>
  </si>
  <si>
    <t xml:space="preserve">              государственной программы Краснодарского края "Социальная поддержка граждан"</t>
  </si>
  <si>
    <t xml:space="preserve">                                                     </t>
  </si>
  <si>
    <t xml:space="preserve">Номер основного мероприятия, контрольного события, мероприятия </t>
  </si>
  <si>
    <t>Наименование подпрограммы, отдельного мероприятия, ведомственной целевой программы, контрольного события</t>
  </si>
  <si>
    <t xml:space="preserve">Статус </t>
  </si>
  <si>
    <t>Ответственный за реализацию мероприятия, выполнение контрольного события</t>
  </si>
  <si>
    <t>Плановый срок начала реализации мероприятия</t>
  </si>
  <si>
    <t xml:space="preserve">Плановый срок окончания реализации мероприятия, наступления контрольного события </t>
  </si>
  <si>
    <t xml:space="preserve">Фактический срок начала реализации мероприятия </t>
  </si>
  <si>
    <t xml:space="preserve">Фактический срок окончания реализации мероприятия              наступления контрольного события </t>
  </si>
  <si>
    <t>Поквартальное распределение прогноза кассовых выплат из краевого бюджета, тыс.рублей</t>
  </si>
  <si>
    <t xml:space="preserve">Причины несоблюдения планового срока реализации, неисполнения финансирования и меры по исполнению мероприятия или контрольного события </t>
  </si>
  <si>
    <t>I</t>
  </si>
  <si>
    <t>II</t>
  </si>
  <si>
    <t>III</t>
  </si>
  <si>
    <t>IV</t>
  </si>
  <si>
    <t xml:space="preserve">Основное мерориятие </t>
  </si>
  <si>
    <t>Подпрограмма № 1 "Развитие мер социальной поддержки отдельных категорий граждан"</t>
  </si>
  <si>
    <t>Социальная поддержка военнослужащих, родителей и вдов военнослужащих, лиц рядового и начальствующего состава органов внутренних дел и сотрудников органов федеральной службы безопасности</t>
  </si>
  <si>
    <t xml:space="preserve">Контрольное событие 1.2
Оказание мер социальной поддержки отдельным категориям граждан
</t>
  </si>
  <si>
    <t>Подпрограмма № 2 "Модернизация и развитие социального обслуживания населения"</t>
  </si>
  <si>
    <t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</si>
  <si>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Предоставление субсидий государственным бюджетным и автономным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и автономных учреждений Краснодарского края</t>
  </si>
  <si>
    <t>1.1.3.14</t>
  </si>
  <si>
    <t>3.</t>
  </si>
  <si>
    <t>Подпрограмма № 3 "Совершенствование социальной поддержки семьи и детей"</t>
  </si>
  <si>
    <t>Финансовое обеспечение деятельности государственных учреждений социального обслуживания и государственных учреждений, осуществляющих деятельность в сфере семейной политики и отдыха и оздоровления детей</t>
  </si>
  <si>
    <t>Финансовое обеспечение деятельности государственных учреждений социального обслуживания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</si>
  <si>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Ежегоная денежная выплата многодетным семьям</t>
  </si>
  <si>
    <t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</t>
  </si>
  <si>
    <t xml:space="preserve">Контрольное 
событие 3.1
Реализация мер социальной поддержки детей-сирот и детей, оставшихся без попечения родителей
</t>
  </si>
  <si>
    <t xml:space="preserve">Контрольное 
событие 3.2
Оказание мер социальной поддержки гражданам, имеющим детей 
</t>
  </si>
  <si>
    <t>Итого по государственной программе:</t>
  </si>
  <si>
    <t>Начальник отдела реализации национальных проектов и государственных программ</t>
  </si>
  <si>
    <t>О.Г. Лычагина</t>
  </si>
  <si>
    <t>2.3.5</t>
  </si>
  <si>
    <t>2.3.7</t>
  </si>
  <si>
    <t>2.3.6</t>
  </si>
  <si>
    <t>Суммарный коэффициент рождаемости вторых детей</t>
  </si>
  <si>
    <t>Суммарный коэффициент рождаемости третьих и последующих детей</t>
  </si>
  <si>
    <t>Коэффициент рождаемости в возрасте 35 - 39 лет</t>
  </si>
  <si>
    <t>1.1.11.1</t>
  </si>
  <si>
    <t>начало работ по реконструкции</t>
  </si>
  <si>
    <t>Заключено государственных и муниципальных контрактов на отчетную дату, тыс. рублей</t>
  </si>
  <si>
    <t>Причины неосовения средств по мероприятию</t>
  </si>
  <si>
    <t>Объем финансирования, предусмотренный государственной программой на текущий год, тыс. рублей</t>
  </si>
  <si>
    <t>Показатель расчитывается Федеральной службой государственной статистики (Росстат) ежегодно, 1-я оценка (предварительная) - 15 марта; 2-я оценка (окончательная) - 15 августа.</t>
  </si>
  <si>
    <t>в стадии реализации</t>
  </si>
  <si>
    <t>показатель расчитывается по итогам года</t>
  </si>
  <si>
    <t>х</t>
  </si>
  <si>
    <t>1.1.9.1.1</t>
  </si>
  <si>
    <t>1.1.9.1.2</t>
  </si>
  <si>
    <t>1.1.10.2</t>
  </si>
  <si>
    <t>Значение целевого показателя на:</t>
  </si>
  <si>
    <t>Предшествую- щий отчетный год</t>
  </si>
  <si>
    <t>расчитывается Росстатом ежегодно, 1-я оценка (предварительная) -29 апреля; 2-я оценка (уточненная) - 15 августа;
3-я оценка - 29 декабря.</t>
  </si>
  <si>
    <t>едениц</t>
  </si>
  <si>
    <t>2.3.8</t>
  </si>
  <si>
    <t>Доля детей в возрасте от трех до семи лет включительно, в отношении которых произведена ежемесячная денежная выплата, в общей численности детей этого возраста</t>
  </si>
  <si>
    <t>Начальник отдела координации национальных проектов и государственных программ</t>
  </si>
  <si>
    <t>Тришкин Данил Олегович</t>
  </si>
  <si>
    <t xml:space="preserve"> +7 (861) 259-22-97</t>
  </si>
  <si>
    <t>1.1.2.12</t>
  </si>
  <si>
    <r>
      <t xml:space="preserve">   за 1 квартал 2021 года</t>
    </r>
    <r>
      <rPr>
        <sz val="14"/>
        <color theme="0"/>
        <rFont val="Times New Roman"/>
        <family val="1"/>
        <charset val="204"/>
      </rPr>
      <t>.</t>
    </r>
  </si>
  <si>
    <t xml:space="preserve">   за 1 квартал 2021 года</t>
  </si>
  <si>
    <t>-</t>
  </si>
  <si>
    <t>Выполнение мероприятия запланировано во 2 квартале                                         2021 г.</t>
  </si>
  <si>
    <t>Выполнение мероприятия запланировано в 3 квартале                                         2021 г.</t>
  </si>
  <si>
    <t>Выполнение мероприятия запланировано в 4 квартале                                         2021 г.</t>
  </si>
  <si>
    <t>босенко</t>
  </si>
  <si>
    <t>41</t>
  </si>
  <si>
    <t>200</t>
  </si>
  <si>
    <t>74</t>
  </si>
  <si>
    <t xml:space="preserve">09.01.2021
</t>
  </si>
  <si>
    <t xml:space="preserve">31.12.2021
</t>
  </si>
  <si>
    <t>достижение показателя запланировано на конец 2021 года</t>
  </si>
  <si>
    <t>2.1.4</t>
  </si>
  <si>
    <t>2.1.5</t>
  </si>
  <si>
    <t>1.1.10</t>
  </si>
  <si>
    <t>Обеспечение жильем отдельных категорий граж-дан</t>
  </si>
  <si>
    <t xml:space="preserve">1.1.11 </t>
  </si>
  <si>
    <t>Улучшение жилищных условий граждан</t>
  </si>
  <si>
    <t xml:space="preserve">начальник
планово-финансового
отдела
Зенкин Р.С.,
начальник
отдела организации адресного предоставления льгот и субсидий
Ролик Н.И. 
управления социальной защиты населения Краснодарского края
</t>
  </si>
  <si>
    <t xml:space="preserve">Контрольное 
событие 1.1 
Оформление документов на право пользование мерами социальной поддержки отдельным категориям граждан, по вопросам от-несенным к компетенции органов государственной власти Краснодарского края
</t>
  </si>
  <si>
    <t>управления социальной за-щиты населения Красно-дарского края</t>
  </si>
  <si>
    <t xml:space="preserve">Начальник планово-финансового отдела
Зенкин Р.С., начальник
отдела по делам ветеранов
Чернышева Е.В.,
начальник отдела организации назначения и выплаты государственных
гарантий и компенсаций
Пономаренко Н.Ю.,
начальник отдела организации адресного предоставления льгот и субсидий
Ролик Н.И.
</t>
  </si>
  <si>
    <t xml:space="preserve">начальник планово-финансового 
отдела Зенкин Р.С.,      начальник отдела организации деятельности домов-интернатов Талькова Т.Н., начальник отдела организации деятельности учреждений для несовершеннолетних Исаева И.Г., начальник отдела организации реабилитации инвалидов Шульга И.А.
</t>
  </si>
  <si>
    <t>1.1.2</t>
  </si>
  <si>
    <t>Материально-техническое и финансовое обеспечение деятельности государ-ственных учреждений, подве-домственных министерству труда и социального развития Краснодарского края</t>
  </si>
  <si>
    <t xml:space="preserve">начальник 
планово-финансового 
отдела Зенкин Р.С., начальник отдела по вопросам капиталь-ного ремонта и строительства              Ярошенко Н.Н.,
начальник отдела организации социального обслуживания 
Дегтярь Л.В., начальник от-дела организации деятельно-сти домов-интернатов 
Талькова Т.Н.,
начальник отдела организации и реабилитации инвалидов
Шульга И.А. 
</t>
  </si>
  <si>
    <t>1.1.3</t>
  </si>
  <si>
    <t xml:space="preserve">Обеспечение потребностей граждан пожилых воз-растов, инвалидов, включая детей-инвалидов, в 
социальном 
обслуживании
</t>
  </si>
  <si>
    <t>Компенсация, выплачиваемая поставщикам социальных услуг (оказываемых гражданам старших возрастов, инвалидам, вклю-чая детей-инвалидов), включенным в реестр поставщиков социальных услуг и не участвующим в выполнении госу-дарственного задания (заказа)</t>
  </si>
  <si>
    <t xml:space="preserve">Контрольное событие 2.1
Рост соотношения средней заработной платы соци-альных работников государ-ственных учреждений, функции и полномочия учредителя в отношении которых осуществляет и социального развития Краснодарского края со средней заработной платой в Краснодарском края
</t>
  </si>
  <si>
    <t xml:space="preserve">Контрольное событие 2.2
Развитие материально-технической базы учреждений,обслуживающих пожилых людей и инвалидов в раз-личных условиях социальной сферы
</t>
  </si>
  <si>
    <t xml:space="preserve">Контрольное 
событие 2.3
Работа мобильных бригад в государственных и автономных учреждениях Краснодарского края, предоставляющих социаль-ные услуги на мобильной основе, для оказания неотложных социальных услуг пожилым людям и (или) инвалидам организована во всех сельских муниципальных образованиях края
</t>
  </si>
  <si>
    <t xml:space="preserve">начальник 
планово-финансового отдела 
Зенкин Р.С.,
начальник отдела организации оздоровления и отдыха детей в управлении оздоровления и отдыха детей
Рохлин П.Н.,
начальник отдела организации деятельности учреждений для несовершеннолетних 
Исаева И.Г.,                     начальник отдела по вопросам капитального ремонта и строительства             Ярошенко Н.Н.
</t>
  </si>
  <si>
    <t>Обеспечение мер государственной поддержки в связи с беременностью и родами, а также гражданам, имеющим детей</t>
  </si>
  <si>
    <t xml:space="preserve">начальник планово-финансового отдела 
Зенкин Р.С.,
начальник 
отдела организации назначе-ния и выплаты государствен-ных гарантий и компенсаций 
Пономаренко Н.Ю.
</t>
  </si>
  <si>
    <t xml:space="preserve">Единовременные и ежегодные денежные выплаты семьям с детьми
</t>
  </si>
  <si>
    <t xml:space="preserve">начальник отдела по социальной защите семьи, ма-теринства, детства 
Голыба В.Н.
</t>
  </si>
  <si>
    <t>Финансовое обеспечение осу-ществления переданных органам местного само-управления отдельных государственных полно-мочий, направленных на социальную поддержку граждан</t>
  </si>
  <si>
    <t>1.1.5</t>
  </si>
  <si>
    <t>Мероприятия по профилактике безнадзорности и правонарушений несовершеннолетних</t>
  </si>
  <si>
    <t>1.1.6</t>
  </si>
  <si>
    <t xml:space="preserve">Компенсация,
выплачиваемая
поставщикам
социальных услуг (оказываемых детям с ограниченными возможно-стями здоровья, а также детям, находящимся в социально опасном положении, в трудной жизненной ситуации), включенным в реестр поставщиков социальных услуг и не участвующим в выполнении государственного задания (заказа)
</t>
  </si>
  <si>
    <t xml:space="preserve">начальник отдела 
организации 
адресного предоставления льгот и субсидий 
Ролик Н.И.,
начальник отдела по социаль-ной защите семьи, материнства, детства
Голыба В.Н.,
начальник отдела развития семейных форм устройства 
детей-сирот и детей, оставшихся без попечения 
родителей                                               
Босенко Ю.Л.,
начальник 
отдела организации назначе-ния и выплаты государствен-ных гарантий и компенсаций 
Пономаренко Н.Ю.,
начальник отдела организации оздоровления и отдыха детей в управлении оздоровления и отдыха детей
Рохлин П.Н.
</t>
  </si>
  <si>
    <t xml:space="preserve">начальник 
планово-финансового отдела 
Зенкин Р.С.
</t>
  </si>
  <si>
    <t>начальник 
планово-финансового отдела 
Зенкин Р.С.
начальник 
отдела организации назначения и выплаты государственных гарантий и компенсаций
Пономаренко Н.Ю.</t>
  </si>
  <si>
    <t xml:space="preserve">начальник 
планово-финансового отдела 
Зенкин Р.С.,
начальник 
отдела организации назначения и выплаты государственных гарантий и компенсаций
Пономаренко Н.Ю.
</t>
  </si>
  <si>
    <t xml:space="preserve">начальник 
планово-финансового отдела 
Зенкин Р.С.,  начальник 
отдела организации 
адресного 
предоставления льгот и субсидий 
Ролик Н.И.
</t>
  </si>
  <si>
    <t>начальник 
планово-финансового отдела 
Зенкин Р.С.,  начальник 
отдела организации 
адресного 
предоставления льгот и субсидий 
Ролик Н.И.</t>
  </si>
  <si>
    <t xml:space="preserve">начальник 
планово-финансового отдела 
Зенкин Р.С..,  начальник 
отдела организации 
адресного 
предоставления льгот и субсидий 
Ролик Н.И.
</t>
  </si>
  <si>
    <t xml:space="preserve">начальник планово-финансового отдела 
Зенкин Р.С. начальник 
отдела организации назначения и выплаты государственных
гарантий и компенсаций 
Пономаренко Н.Ю. 
</t>
  </si>
  <si>
    <t xml:space="preserve">начальник планово-финансового отдела 
Зенкин Р.С.,
начальник 
отдела организации назначения и 
выплаты государственных
гарантий и компенсаций 
Пономаренко Н.Ю. </t>
  </si>
  <si>
    <t xml:space="preserve">начальник 
планово-финансового отдела 
Зенкин Р.С.,  начальник отдела организации адресного                              предоставления льгот и субсидий Ролик Н.И. 
</t>
  </si>
  <si>
    <t xml:space="preserve">09.01.2021 
</t>
  </si>
  <si>
    <t xml:space="preserve">09.01.2021
</t>
  </si>
  <si>
    <t xml:space="preserve">начальник 
планово-финансового отдела 
Зенкин Р.С.,  начальник
отдела 
организации 
адресного                              предоставления льгот и субсидий 
Ролик Н.И. 
</t>
  </si>
  <si>
    <t xml:space="preserve">начальник 
планово-финансового отдела 
Зенкин Р.С.,  начальник
отдела организации 
адресного                              предоставления льгот и субсидий 
Ролик Н.И. 
</t>
  </si>
  <si>
    <t xml:space="preserve">начальник 
планово-финансового отдела 
Зенкин Р.С.,  начальник
отдела 
организации 
адресного                              предоставления льгот и субсидий 
Ролик Н.И. </t>
  </si>
  <si>
    <t xml:space="preserve">начальник
планово-финансового
отдела
Зенкин Р.С.,начальник
отдела организации назначе-ния и выплаты государствен-ных гарантий и компенсаций
Пономаренко Н.Ю.
</t>
  </si>
  <si>
    <t xml:space="preserve">начальник планово-финансового отдела 
Зенкин Р.С.,начальник 
отдела организации назначения и 
выплаты государственных
гарантий и компенсаций 
Пономаренко Н.Ю. </t>
  </si>
  <si>
    <t xml:space="preserve">01.04.2021 
</t>
  </si>
  <si>
    <t xml:space="preserve">начальник 
планово-финансового отдела
Зенкин Р.С.,начальник 
отдела по
делам 
ветеранов
Чернышева Е.В. 
</t>
  </si>
  <si>
    <t>начальник планово-финансового отдела 
Зенкин Р.С., 
начальник 
отдела организации адресного предоставления льгот и субсидий 
Ролик Н.И.</t>
  </si>
  <si>
    <t xml:space="preserve">начальник 
планово-финансового отдела 
Зенкин Р.С.,
Начальник
отдела организации деятельности домов-интернатов 
Талькова Т.Н.
</t>
  </si>
  <si>
    <t xml:space="preserve">начальник 
планово-финансового отдела 
Зенкин Р.С.,
начальник 
отдела по
вопросам 
капитального 
ремонта и строительства 
Ярошенко Н.Н.
</t>
  </si>
  <si>
    <t xml:space="preserve">начальник планово-финансового отдела 
Зенкин Р.С.,
начальник 
отдела организации социального 
обслуживания 
Дегтярь Л.В.
</t>
  </si>
  <si>
    <t>начальник планово-финансового отдела 
Зенкин Р.С</t>
  </si>
  <si>
    <t xml:space="preserve">начальник планово-финансового отдела 
Зенкин Р.С.,
начальник 
отдела по
вопросам 
капитального 
ремонта и строительства Ярошенко Н.Н.
</t>
  </si>
  <si>
    <t xml:space="preserve">начальник 
планово-финансового отдела 
Зенкин Р.С.,
начальник
отдела организации 
деятельности 
домов-интернатов в
Талькова Т.Н.
</t>
  </si>
  <si>
    <t>начальник 
планово-финансового отдела 
Зенкин Р.С.,
начальник 
отдела организации 
социального 
обслуживания 
Дегтярь Л.В.</t>
  </si>
  <si>
    <t xml:space="preserve">начальник 
планово-финансового отдела 
Зенкин Р.С.,
начальник 
отдела организации 
социального 
обслуживания 
Дегтярь Л.В.
</t>
  </si>
  <si>
    <t xml:space="preserve">начальник 
планово-финансового отдела 
Зенкин Р.С.,
начальник 
отдела организации 
социального 
обслуживания 
Дегтярь Л.В.
</t>
  </si>
  <si>
    <t xml:space="preserve">начальник 
планово-финансового отдела 
Зенкин Р.С.,
начальник 
отдела 
организации 
назначения и выплаты 
государственных
гарантий и компенсаций Пономаренко Н.Ю.
</t>
  </si>
  <si>
    <t xml:space="preserve">начальник 
планово-финансового отдела 
Зенкин Р.С.,
начальник 
отдела 
организации 
назначения и выплаты 
государственных
гарантий и компенсаций Пономаренко Н.Ю.
</t>
  </si>
  <si>
    <t>начальник 
планово-финансового отдела 
Зенкин Р.С.,
начальник 
отдела 
организации 
назначения и выплаты 
государственных
гарантий и компенсаций Пономаренко Н.Ю.</t>
  </si>
  <si>
    <t xml:space="preserve">начальник 
планово-финансового отдела 
Зенкин Р.С.,
начальник отдела по социальной защите 
семьи, материнства, детства в управлении 
оздоровления и отдыха детей                                                        Голыба В.Н.
</t>
  </si>
  <si>
    <t xml:space="preserve">начальник 
планово-финансового отдела 
Зенкин Р.С.,
начальник отдела развития 
семейных форм устройства 
детей-сирот и 
детей, оставшихся без попечения 
родителей 
Босенко Ю.Л. 
</t>
  </si>
  <si>
    <t xml:space="preserve">начальник 
планово-финансового отдела 
Зенкин Р.С.,
начальник 
отдела развития семейных форм устройства детей-сирот и детей, оставшихся без попечения 
родителей                                             Босенко Ю.Л. </t>
  </si>
  <si>
    <t xml:space="preserve">начальник планово-финансового отдела        Зенкин Р.С.,
начальник отдела 
организации 
адресного пре-доставления льгот и субсидий 
Ролик Н.И. 
</t>
  </si>
  <si>
    <t xml:space="preserve">начальника планово-финансового отдела
Зенкин Р.С.,
начальник отдела развития семейных форм 
устройства 
детей-сирот и детей, 
оставшихся без 
попечения 
родителей 
Босенко Ю.Л. 
</t>
  </si>
  <si>
    <t xml:space="preserve">начальника планово-финансового отдела
Зенкин Р.С.,
начальник отдела развития семейных форм 
устройства 
детей-сирот и детей, 
оставшихся без 
попечения 
родителей 
Босенко Ю.Л. </t>
  </si>
  <si>
    <t xml:space="preserve">начальник планово-финансового отдела 
Зенкин Р.С.
 </t>
  </si>
  <si>
    <t xml:space="preserve">начальник планово-финансового отдела 
Зенкин Р.С.,
начальник отдела обеспечения деятельно-сти комиссии по делам несовершеннолетних и защите их прав 
Панченко Р.А.
</t>
  </si>
  <si>
    <t xml:space="preserve">начальник 
планово-финансового отдела 
Зенкин Р.С.,
начальник отдела организации деятельности учреждений для несовершеннолетних 
Исаева И.Г.
</t>
  </si>
  <si>
    <t xml:space="preserve">начальник планово-финансового отдела 
Зенкин Р.С.,
начальник отдела развития семейных форм устройства 
детейсирот и детей, оставшихся без по-печения родителей                                               
Босенко Ю.Л.
</t>
  </si>
  <si>
    <t xml:space="preserve">начальник 
планово-финансового отдела 
Зенкин Р.С.,
начальник 
отдела организации и реабилитации инвалидов
Шульга И.А., 
начальник
отдела организации деятельности учреждений для несовершеннолетних               Исаева И.Г.
</t>
  </si>
  <si>
    <t>департамент строительства Краснодарского края</t>
  </si>
  <si>
    <t>выполнение мероприятия предусмотрено в 1-4 кв.                  2021 г.</t>
  </si>
  <si>
    <t>9303*</t>
  </si>
  <si>
    <t xml:space="preserve">01.04.2021
</t>
  </si>
  <si>
    <t>выполнение мероприятия предусмотрено в 2-4 кв.                  2021 г.</t>
  </si>
  <si>
    <t>Выполнение мероприятия запланировано в 3-4 кв.                                    2021 г.</t>
  </si>
  <si>
    <t>Выполнение мероприятия запланировано в 1-4 кв.                                         2021 г.</t>
  </si>
  <si>
    <t>Выполнение мероприятия запланировано в 2-3 кв.                                         2021 г.</t>
  </si>
  <si>
    <t>Выполнение мероприятия запланировано во 2 кв.                                         2021 г.</t>
  </si>
  <si>
    <t xml:space="preserve">* Количество граждан состоящих на учете в УСЗН </t>
  </si>
  <si>
    <t xml:space="preserve">ежегодно, до 1 февраля года, следующего за отчетным (по состоянию на 1 января)
</t>
  </si>
  <si>
    <t xml:space="preserve">Доля малоимущих граждан, получивших государственную социальную помощь на основании социального контракта, в общей численности малоимущих граждан, получивших государственную социальную помощь
</t>
  </si>
  <si>
    <t xml:space="preserve">Доля граждан, преодолевших трудную жизненную ситуацию, в общей численности получателей государственной социальной помощи на основании социального контракта
</t>
  </si>
  <si>
    <t xml:space="preserve">Предоставление субсидии государственным бюджетным учреждениям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на осуществление капитальных вложений в объекты капитального строительства государственной собственности Краснодарского кра
</t>
  </si>
  <si>
    <t xml:space="preserve">Бюджетные инвестиции капитального строительства государственной собственности Краснодарского края в целях реализации инвестиционных проектов социальной инфраструктуры </t>
  </si>
  <si>
    <t xml:space="preserve">разработка проектной документации и проведение инженерных изысканий
</t>
  </si>
  <si>
    <t>1шт.</t>
  </si>
  <si>
    <t xml:space="preserve">Пенсии за выслугу лет лицам, замещавшим должности государственной гражданской службы Краснодарского края
</t>
  </si>
  <si>
    <t xml:space="preserve">Пособия отдельным категориям работников Краснодарского края в соответствии с Законом Краснодарского края от 21 июля 2005 г. N 921-КЗ "О государственной поддержке отдельных категорий работников Краснодарского края"
</t>
  </si>
  <si>
    <t xml:space="preserve">Дополнительное материальное обеспечение лиц, замещавших государственные должности Краснодарского края
</t>
  </si>
  <si>
    <t xml:space="preserve">Предоставление ежегодной денежной выплаты лицам, подвергшимся радиационным воздействиям, и их семьям в соответствии с Законом Краснодарского края от 27 марта 2007 г. N 1209-КЗ "О ежегодной денежной выплате отдельным категориям граждан, подвергшихся радиационным воздействиям, и их семьям
</t>
  </si>
  <si>
    <t xml:space="preserve"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подпунктами 1.1.2.2 и 1.1.3.3 настоящего раздела)
</t>
  </si>
  <si>
    <t xml:space="preserve">Предоставление гражданам государственных единовременных пособий и ежемесячных денежных компенсаций при возникновении поствакцинальных осложнений
</t>
  </si>
  <si>
    <t xml:space="preserve">Ежемесячные денежные выплаты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труженикам тыла, - жителям Краснодарского края (за исключением мер социальной поддержки, предусмотренных подпунктом 1.1.2.1 настоящего пункта)
</t>
  </si>
  <si>
    <t xml:space="preserve">Предоставление субсидий на оплату жилого помещения и коммунальных услуг гражданам, расходы которых на оплату жилого помещения и коммунальных услуг превышают региональный стандарт максимально допустимой доли таких расходов, установленный в размере 22 процентов от совокупного дохода семьи
</t>
  </si>
  <si>
    <t xml:space="preserve">Предоставление мер социальной поддержки по оплате жилищно-коммунальных услуг отдельным категориям граждан в соответствии с Федеральным законом от 24 ноября 1995 г. N 181-ФЗ "О социальной защите инвалидов в Российской Федерации"; Законами Российской Федерации от 12 января 1995 г. N 5-ФЗ "О ветеранах"; от 15 мая 1991 г. N 1244-1 "О социальной защите граждан, подвергшихся воздействию радиации вследствие катастрофы на Чернобыльской АЭС"
</t>
  </si>
  <si>
    <t xml:space="preserve">Предоставление мер социальной поддержки отдельным категориям граждан, проживающим на территории Краснодарского края,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от 28 декабря 2015 г. N 3316-КЗ "О мерах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доме"
</t>
  </si>
  <si>
    <t xml:space="preserve">Компенсация расходов на оплату жилого помещения и коммунальных услуг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постоянно проживающим на территории Краснодарского края (за исключением мер социальной поддержки, предусмотренных подпунктом 1.1.3.1 настоящего пункта)
</t>
  </si>
  <si>
    <t xml:space="preserve">Выплата компенсации гражданам в случае, если фактическое увеличение размера платы за коммунальные услуги, вносимой гражданином, потребляющим коммунальные услуги при использовании жилого помещения и (или) жилого дома, превышает размер установленного для соответствующего муниципального образования Краснодарского края предельного (максимального) индекса изменения размера вносимой гражданами платы за коммунальные услуги
</t>
  </si>
  <si>
    <t xml:space="preserve">Выплата ежемесячного пособия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от 5 ноября 2002 г. N 537-КЗ "О ежемесячном пособии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
</t>
  </si>
  <si>
    <t xml:space="preserve">Предоставление ежемесячного пособия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от 7 июня 2004 г. N 719-КЗ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
</t>
  </si>
  <si>
    <t xml:space="preserve">Социальная поддержка инвалидов боевых действий и членов семей военнослужащих, погибших при исполнении воинского долга
</t>
  </si>
  <si>
    <t xml:space="preserve">Предоставление денежной компенсации за бензин, ремонт,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г. N 1457-КЗ "О компенсации расходов, связанных с эксплуатацией транспортных средств, некоторым категориям жителей Краснодарского края"
</t>
  </si>
  <si>
    <t xml:space="preserve">Предоставление инвалидам (в том числе детям-инвалидам), имеющим транспортные средства в соответствии с медицинскими показаниями,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г. N 40-ФЗ "Об обязательном страховании гражданской ответственности владельцев транспортных средств"
</t>
  </si>
  <si>
    <t xml:space="preserve">Выплата гражданам пожилого возраста (достигшим возраста 60 и 55 лет (соответственно мужчины и женщины) либо возраста, дающего право на страховую пенсию по старости в соответствии с частью 1 статьи 8 Федерального закона от 28 декабря 2013 г. N 400-ФЗ "О страховых пенсиях") и одиноким гражданам, страдающим хроническими заболеваниями, неспособным удовлетворять свои основные жизненные потребности, получающим медико-социальную помощь на дому, в государственных медицинских организациях, в организациях социального обслуживания, у граждан, осуществляющих без образования юридического лица предпринимательскую деятельность в сфере социального обслуживания, в целях льготного обеспечения протезами, ортопедическими корригирующими изделиями, слуховыми аппаратами (за исключением мер социальной поддержки, предусмотренных подпунктом 1.1.5.3 настоящего пункта)
</t>
  </si>
  <si>
    <t xml:space="preserve">Предоставление лицу, взявшему на себя обязательства осуществить погребение, социального пособия на погребение в Краснодарском крае, единовременной материальной помощи гражданам, понесшим расходы, связанные с погребением малоимущих
</t>
  </si>
  <si>
    <t xml:space="preserve">Возмещение лицу, взявшему на себя обязательства осуществлять погребение, затрат, связанных с погребением умерших реабилитированных лиц
</t>
  </si>
  <si>
    <t xml:space="preserve">Предоставление единовременной денежной выплаты лицам, награжденным орденом "За выдающийся вклад в развитие кубанского казачества"
</t>
  </si>
  <si>
    <t xml:space="preserve">Предоставление ежегодной денежной выплаты лицам, награжденным нагрудными знаками "Почетный донор России", "Почетный донор СССР" в соответствии с Федеральным законом от 20 июля 2012 г. N 125-ФЗ "О донорстве крови и ее компонентов"
</t>
  </si>
  <si>
    <t xml:space="preserve">Предоставление ежемесячной денежной выплаты гражданам, удостоенным званий Героев Кубани и Героев труда Кубани, и единовременных денежных выплат в соответствии с частями 1 и 3 статьи 6 и статьей 7 Закона Краснодарского края от 5 мая 2006 г. N 1026-КЗ "О статусе Героев Кубани и Героев труда Кубани"
</t>
  </si>
  <si>
    <t xml:space="preserve">Предоставление субсидий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 в связи с оказанием услуг (выполнением работ) гражданам, проживающим на территории Краснодарского края, имеющим право на льготы, указанные в частях 1 - 3 статьи 4, части 2 статьи 6 Закона Краснодарского края от 5 мая 2006 г. N 1026-КЗ "О статусе Героев Кубани и Героев труда Кубани
</t>
  </si>
  <si>
    <t xml:space="preserve">Ежемесячная выплата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 в соответствии с Законом Краснодарского края от 30 апреля 2019 г. N 4015-КЗ "О ежемесячной выплате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Славы"
</t>
  </si>
  <si>
    <t xml:space="preserve">Предоставление дополнительной меры социальной поддержки по оплате проезда на автомобильном транспорте общего пользования в междугородном сообщении и поездах дальнего следования к месту реабилитации (туда и обратно) инвалидам по зрению и лицам, сопровождающим инвалидов по зрению 1 группы, при их сопровождении к месту реабилитации (туда и обратно) и от места реабилитации (туда и обратно)
</t>
  </si>
  <si>
    <t xml:space="preserve">Предоставление пособий на оплату проезда лицам, нуждающимся в проведении гемодиализа, в соответствии с Законом Краснодарского края от 6 февраля 2008 г. N 1388-КЗ "О выплате пособий на оплату проезда лицам, нуждающимся в проведении гемодиализа"
</t>
  </si>
  <si>
    <t xml:space="preserve"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недополученных доходов в связи с оказанием услуг по перевозке на городском наземном электрическом транспорте, автомобильном транспорте общего пользования на муниципальных маршрутах регулярных перевозок в городском, пригородном, междугородном сообщениях, межмуниципальных маршрутах регулярных перевозок в пригородном сообщении, а также на смежных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1.1.8.1 настоящего пункта)
</t>
  </si>
  <si>
    <t xml:space="preserve">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края, установленных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1.1.8.4 настоящего пункта)
</t>
  </si>
  <si>
    <t xml:space="preserve">Оказание государственной социальной помощи малоимущим семьям, малоимущим одиноко проживающим гражданам (за исключением мероприятий, предусмотренных подпунктом 1.1.9.1.2)
</t>
  </si>
  <si>
    <t xml:space="preserve">Оказание государственной социальной помощи на основании социального контракта малоимущим семьям, малоимущим одиноко проживающим гражданам
</t>
  </si>
  <si>
    <t xml:space="preserve">Предоставление мер социальной поддержки по обеспечению жильем отдельных категорий граждан, установленных Федеральным законом от 12 января 1995 г. N 5-ФЗ "О ветеранах" (пунктом 2 части 3 статьи 23(2)), в соответствии с Указом Президента Российской Федерации от 7 мая 2008 г. N 714 "Об обеспечении жильем ветеранов Великой Отечественной войны 1941 - 1945 годов"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</si>
  <si>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N 5-ФЗ "О ветеранах" (пунктом 3 части 3 статьи 23.2) (за исключением мер социальной поддержки, предусмотренных подпунктом 1.1.10.1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</si>
  <si>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24 ноября 1995 г. N 181-ФЗ "О социальной защите инвалидов в Российской Федерации" (статья 28.2) (за исключением мер социальной поддержки, предусмотренных подпунктом 1.1.10.1 настоящего пункта)
</t>
  </si>
  <si>
    <t xml:space="preserve">Предоставление дополнительной меры социальной поддержки по улучшению жилищных условий (ремонт, повышение уровня благоустройства жилых помещений) граждан, имеющих право на меры социальной поддержки в соответствии со статьями 14, 15, а также статьей 21 (в части предоставления мер социальной поддержки членам семьи погибших (умерших) инвалидов и участников Великой Отечественной войны) Федерального закона "О ветеранах"
</t>
  </si>
  <si>
    <t xml:space="preserve">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края, в том числе:
</t>
  </si>
  <si>
    <t xml:space="preserve">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Краснодарского края от 5 ноября 2014 г. N 3051-КЗ "О социальном обслуживании населения на территории Краснодарского края"
</t>
  </si>
  <si>
    <t xml:space="preserve">Предоставление субсидий на оснащение государственных бюджетных и автономных учреждений Краснодарского края оборудованием, облегчающим уход за гражданами пожилого возраста и инвалидами, повышающим качество социальных услуг, в том числе: мебелью, оборудованием для психологической поддержки, медицинским, компьютерным, технологическим, бытовым, пищевым, прачечным, реабилитационным оборудованием (приобретение, монтаж, пусконаладочные работы)
</t>
  </si>
  <si>
    <t xml:space="preserve">Предоставление субсидий на организацию работы мобильных бригад в государственных бюджетных и автономных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инвалидам, в том числе на приобретение транспортных средств и оборудования
</t>
  </si>
  <si>
    <t xml:space="preserve">Предоставление субсидий государственным бюджетным и автономным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и автономных учреждений Краснодарского края
</t>
  </si>
  <si>
    <t xml:space="preserve">Предоставление субсидий государственным бюджетным и автономным учреждениям на организацию социального туризма для граждан пожилого возраста и (или) инвалидов: проведение экскурсий, посещение памятных мест, учреждений культуры, исторических памятников
</t>
  </si>
  <si>
    <t xml:space="preserve">Предоставление субсидий государственным бюджетным и автономным учреждениям на организацию приемной семьи для граждан пожилого возраста и инвалидов
</t>
  </si>
  <si>
    <t xml:space="preserve">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и автономные учреждения социального обслуживания Краснодарского края, подведомственные министерству труда и социального развития Краснодарского края
</t>
  </si>
  <si>
    <t xml:space="preserve">Выплата компенсаций в виде субсидий за предоставление социальных услуг (оказываемых гражданам старших возрастов, инвалидам, включая детей-инвалидов) поставщикам социальных услуг, включенным в реестр поставщиков социальных услуг и не участвующим в выполнении государственного задания (заказа)
</t>
  </si>
  <si>
    <t xml:space="preserve">Финансовое обеспечение деятельности государственных учреждений для детей-сирот и детей, оставшихся без попечения родителей, функции и полномочия учредителя в отношении которых осуществляет министерство труда и социального развития Краснодарского края, в том числе:
</t>
  </si>
  <si>
    <t xml:space="preserve">Финансовое обеспечение деятельности государственных учреждений для детей-сирот и детей, оставшихся без попечения родителей, и государственных учреждений, осуществляющих деятельность в сфере отдыха и оздоровления детей, функции и полномочия учредителя в отношении которых осуществляет министерство труда и социального развития Краснодарского края (за исключением финансового обеспечения деятельности государственных учреждений, предусмотренных подпунктом 1.1.1.1 настоящего пункта), в том числе:
</t>
  </si>
  <si>
    <t xml:space="preserve">на предоставление компенсации расходов педагогическим работникам государственных организаций, осуществляющих образовательную деятельность, проживающим и работающим в сельских населенных пунктах, рабочих поселках (поселках городского типа) на территории Краснодарского края, за счет краевого бюджета на оплату жилых помещений, отопления и освещения в соответствии с Законом Краснодарского края от 16 июля 2013 г. N 2770-КЗ "Об образовании в Краснодарском крае"
</t>
  </si>
  <si>
    <t xml:space="preserve">Выплата пособия на ребенка в соответствии с Законом Краснодарского края от 15 декабря 2004 г. N 807-КЗ "О пособии на ребенка"
</t>
  </si>
  <si>
    <t xml:space="preserve"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 в соответствии с Законом Краснодарского края от 30 июня 1997 г. N 90-КЗ "Об охране здоровья населения Краснодарского края"
</t>
  </si>
  <si>
    <t xml:space="preserve">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Федеральным законом от 19 мая 1995 г. N 81-ФЗ "О государственных пособиях гражданам, имеющим детей"
</t>
  </si>
  <si>
    <t xml:space="preserve"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г. N 81-ФЗ "О государственных пособиях гражданам, имеющим детей"
</t>
  </si>
  <si>
    <t xml:space="preserve">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с 1 января 2013 г. по 31 декабря 2018 г., до достижения ими возраста трех лет в соответствии с Законом Краснодарского края от 1 августа 2012 г. N 2568-КЗ "О дополнительных мерах социальной поддержки отдельных категорий граждан" и 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с 1 января 2019 г. по 31 декабря 2021 г., до достижения ими возраста трех лет в соответствии с Законом Краснодарского края от 21 декабря 2018 г. N 3950-КЗ "О ежемесячной денежной выплате нуждающимся в поддержке семьям при рождении третьего ребенка или последующих детей" в рамках регионального проекта Краснодарского края "Финансовая поддержка семей при рождении детей"
</t>
  </si>
  <si>
    <t xml:space="preserve">Осуществление ежемесячной выплаты в связи с рождением (усыновлением) первого ребенка в соответствии с Федеральным законом от 28 декабря 2017 г. N 418-ФЗ "О ежемесячных выплатах семьям, имеющим детей" в рамках регионального проекта Краснодарского края "Финансовая поддержка семей при рождении детей"
</t>
  </si>
  <si>
    <t xml:space="preserve">Ежемесячная денежная выплата на ребенка в возрасте от трех до семи лет включительно
</t>
  </si>
  <si>
    <t xml:space="preserve">Выплата единовременного денежного поощрения награжденным медалью Краснодарского края "Родительская доблесть"
</t>
  </si>
  <si>
    <t xml:space="preserve">Выплата единовременного денежного пособия при усыновлении (удочерении) на территории Краснодарского края ребенка-сироты или ребенка, оставшегося без попечения родителей
</t>
  </si>
  <si>
    <t xml:space="preserve">Ежегодная денежная выплата многодетным семьям
</t>
  </si>
  <si>
    <t xml:space="preserve">Предоставление меры социальной поддержки в виде материнского (семейного) капитала в рамках регионального проекта Краснодарского края "Финансовая поддержка семей при рождении детей"
</t>
  </si>
  <si>
    <t xml:space="preserve">Изготовление бланков удостоверения многодетной семьи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</si>
  <si>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семью,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</si>
  <si>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детей,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
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</si>
  <si>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
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</si>
  <si>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
 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</si>
  <si>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29 декабря 2007 г. N 1372-КЗ "О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несовершеннолетних" для финансового обеспечения осуществления отдельных государственных полномочий по организации и осуществлению деятельности по опеке и попечительству в отношении несовершеннолетних, за исключением полномочий по формированию и ведению регионального банка данных о детях, оставшихся без попечения родителей, полномочий по психолого-педагогической и правовой подготовке граждан, выразивших желание принять на воспитание в свою семью ребенка, оставшегося без попечения родителей
</t>
  </si>
  <si>
    <t xml:space="preserve">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от 3 марта 2010 г. N 1909-КЗ "О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детей"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</si>
  <si>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Законом Краснодарского края от 13 ноября 2006 г. N 1132-КЗ "О комиссиях по делам несовершеннолетних и защите их прав в Краснодарском крае"
</t>
  </si>
  <si>
    <t xml:space="preserve">Осуществление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в соответствии с пунктом 3 статьи 25 Федерального закона от 24 июня 1999 г. N 120-ФЗ "Об основах системы профилактики безнадзорности и правонарушений несовершеннолетних"
</t>
  </si>
  <si>
    <t xml:space="preserve"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
</t>
  </si>
  <si>
    <t xml:space="preserve">Предоставление субсидии государственным бюджетным учреждениям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на осуществление капитальных вложений в объекты капитального строительства государственной собственности Краснодарского края
</t>
  </si>
  <si>
    <t xml:space="preserve">Бюджетные инвестиции капитального строительства государственной собственности Краснодарского края в целях реализации инвестиционных проектов социальной инфраструктуры
</t>
  </si>
  <si>
    <t>за 1 квартал 2021 года</t>
  </si>
  <si>
    <t xml:space="preserve">Начальник отдела координации национальных                                                                 проектов и государственных программ                                                     </t>
  </si>
  <si>
    <t xml:space="preserve">Краснодарском крае государственными полномочиями Краснодарского края по организации оздоровления и отдыха детей"
</t>
  </si>
  <si>
    <t xml:space="preserve">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от 3 марта 2010 г. N 1909-КЗ "О наделении органов местного самоуправления в </t>
  </si>
  <si>
    <t xml:space="preserve">по воспитанию приемных детей,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</si>
  <si>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вознаграждения, причитающегося приемным родителям за оказание услуг </t>
  </si>
  <si>
    <t>Предоставление меры социальной поддержки в виде материнского (семейного) капитала в рамках регионального проекта Краснодарского края "Финансовая поддержка семей при рождении детей"
"</t>
  </si>
  <si>
    <t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 в соответствии с Законом Краснодарского края от 30 июня 1997 г. N 90-КЗ "Об охране здоровья населения Краснодарского края"</t>
  </si>
  <si>
    <t>заключению врача полноценным питанием посредством бесплатного предоставления специализированных продуктов детского питания  в соответствии с Законом Краснодарского края от 30 июня 1997 г. № 90-КЗ "Об охране здоровья населения Краснодарского края"</t>
  </si>
  <si>
    <t xml:space="preserve"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 превышает величины прожиточного минимума на душу населения, установленного в Краснодарском крае, по  </t>
  </si>
  <si>
    <t xml:space="preserve">Предоставление дополнительной меры социальной поддержки по улучшению жилищных условий (ремонт, повышение уровня благоустройства жилых помещений) граждан, имеющих право на меры социальной поддержки в соответствии со статьями 14, 15, а также статьей 21 (в части предоставления мер социальной поддержки членам семьи погибших (умерших) инвалидов и участников Великой Отечественной войны) Федерального закона "О ветеранах"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</si>
  <si>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24 ноября 1995 г. N 181-ФЗ "О социальной защите инвалидов в Российской Федерации" (статья 28.2) (за исключением мер социальной поддержки, предусмотренных подпунктом 1.1.10.1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</si>
  <si>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N 5-ФЗ "О ветеранах" (пунктом 3 части 3 статьи 23.2) (за исключением мер социальной поддержки, предусмотренных подпунктом 1.1.10.1 настоящего пункта)
</t>
  </si>
  <si>
    <t>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края, установленных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1.1.8.4 настоящего пункта)</t>
  </si>
  <si>
    <t>озмещения недополученных доходов в связи с оказанием услуг по перевозке на городском наземном электрическом транспорте, автомобильном транспорте общего пользования на муниципальных маршрутах регулярных перевозок в городском, пригородном, междугородном сообщениях, межмуниципальных маршрутах регулярных перевозок в пригородном сообщении, а также на смежных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1.1.8.1 настоящего пункта)
по перевозке на городском наземном электрическом транспорте, автомобильном транспорте общего пользования на муниципальных маршру-тах регулярных перево-зок в городском,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</si>
  <si>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це-лях возмещения недопо-лученных доходов в связи с оказанием услуг 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</t>
  </si>
  <si>
    <t>медицинских организациях, в организациях социального обслуживания, у граждан, осуществляющих без образования юридического лица предпринимательскую деятельность в сфере социального обслуживания, в целях льготного обеспечения протезами, ортопедическими корригирующими изделиями, слуховыми аппаратами (за исключением мер социальной поддержки, предусмотренных подпунктом 1.1.5.3 настоящего пункта)</t>
  </si>
  <si>
    <t>Выплата гражданам пожилого возраста (достигшим возраста 60 и 55 лет (соответственно мужчины и женщины) либо возраста, дающего право на страховую пенсию по старости в соответствии с частью 1 статьи 8 Федерального закона от 28 декабря 2013 г. N 400-ФЗ "О страховых пенсиях") и одиноким гражданам, страдающим хроническими заболеваниями, неспособным удовлетворять свои основные жизненные потребности, получающим медико-социальную помощь на дому, в государственных медицинских организациях, в организациях социального обслуживания, у граждан, осуществляющих без образования юридического лица предпринимательскую деятельность в сфере социального обслуживания, в целях льготного обеспечения протезами, ортопедическими корригирующими изделиями, слуховыми аппаратами (за исключением мер социальной поддержки, предусмотренных подпунктом 1.1.5.3 настоящего пункта)</t>
  </si>
  <si>
    <t xml:space="preserve">Выплаты компенсации гражданам в случае, если Выплата компенсации гражданам в случае, если фактическое увеличение размера платы за коммунальные услуги, вносимой гражданином, потребляющим коммунальные услуги при использовании жилого помещения и (или) жилого дома, превышает размер установленного для соответствующего муниципального образования Краснодарского края предельного (максимального) индекса изменения размера вносимой гражданами платы за коммунальные услуги
</t>
  </si>
  <si>
    <t>Предоставление мер социальной поддержки по оплате жилищно-коммунальных услуг отдельным категориям граждан в соответствии с Федеральным законом от 24 ноября 1995 г. N 181-ФЗ "О социальной защите инвалидов в Российской Федерации"; Законами Российской Федерации от 12 января 1995 г. N 5-ФЗ "О ветеранах"; от 15 мая 1991 г. N 1244-1 "О социальной защите граждан, подвергшихся воздействию радиации вследствие катастрофы на Чернобыльской АЭС"</t>
  </si>
  <si>
    <t xml:space="preserve">Ежемесячные денежные выплаты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труженикам тыла, - жителям Краснодарского края (за исключением мер социальной поддержки, предусмотренных подпунктом 1.1.2.1 настоящего пункта)
</t>
  </si>
  <si>
    <t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подпунктами 1.1.2.2 и 1.1.3.3 настоящего раздела))</t>
  </si>
  <si>
    <t>Пособия отдельным категориям работников Краснодарского края в соответствии с Законом Краснодарского края от 21 июля 2005 г. N 921-КЗ "О государственной поддержке отдельных категорий работников Краснодарского края"</t>
  </si>
  <si>
    <t>Финансовое обеспечение деятельности министерства труда и социального развития Краснодарского края и управлений социальной защиты населения в муниципальных образованиях Краснодарского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</si>
</sst>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9" x14ac:knownFonts="1">
    <font>
      <sz val="11"/>
      <color theme="1"/>
      <name val="Calibri"/>
      <family val="2"/>
      <scheme val="minor"/>
    </font>
    <font>
      <sz val="48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30"/>
      <name val="Calibri"/>
      <family val="2"/>
      <charset val="204"/>
      <scheme val="minor"/>
    </font>
    <font>
      <u/>
      <sz val="48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Calibri"/>
      <family val="2"/>
      <charset val="204"/>
      <scheme val="minor"/>
    </font>
    <font>
      <i/>
      <sz val="28"/>
      <name val="Times New Roman"/>
      <family val="1"/>
      <charset val="204"/>
    </font>
    <font>
      <i/>
      <vertAlign val="superscript"/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u/>
      <sz val="10"/>
      <color indexed="12"/>
      <name val="Arial Cyr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1"/>
      <name val="Calibri"/>
      <family val="2"/>
      <scheme val="minor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332">
    <xf numFmtId="0" fontId="0" fillId="0" borderId="0" xfId="0"/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164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center" vertical="top" textRotation="90" wrapText="1"/>
    </xf>
    <xf numFmtId="164" fontId="8" fillId="2" borderId="2" xfId="0" applyNumberFormat="1" applyFont="1" applyFill="1" applyBorder="1" applyAlignment="1">
      <alignment horizontal="center" vertical="top" textRotation="90" wrapText="1"/>
    </xf>
    <xf numFmtId="165" fontId="5" fillId="2" borderId="2" xfId="0" applyNumberFormat="1" applyFont="1" applyFill="1" applyBorder="1" applyAlignment="1">
      <alignment horizontal="center" vertical="top" textRotation="90" wrapText="1"/>
    </xf>
    <xf numFmtId="49" fontId="5" fillId="2" borderId="2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164" fontId="10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/>
    </xf>
    <xf numFmtId="165" fontId="3" fillId="2" borderId="0" xfId="0" applyNumberFormat="1" applyFont="1" applyFill="1" applyBorder="1"/>
    <xf numFmtId="49" fontId="6" fillId="2" borderId="2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left" vertical="top"/>
    </xf>
    <xf numFmtId="49" fontId="12" fillId="2" borderId="0" xfId="0" applyNumberFormat="1" applyFont="1" applyFill="1" applyBorder="1" applyAlignment="1">
      <alignment horizontal="center" vertical="top" wrapText="1"/>
    </xf>
    <xf numFmtId="49" fontId="12" fillId="2" borderId="0" xfId="0" applyNumberFormat="1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top"/>
    </xf>
    <xf numFmtId="164" fontId="12" fillId="2" borderId="0" xfId="0" applyNumberFormat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/>
    </xf>
    <xf numFmtId="164" fontId="15" fillId="2" borderId="0" xfId="0" applyNumberFormat="1" applyFont="1" applyFill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top"/>
    </xf>
    <xf numFmtId="0" fontId="19" fillId="2" borderId="2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164" fontId="18" fillId="2" borderId="2" xfId="0" applyNumberFormat="1" applyFont="1" applyFill="1" applyBorder="1" applyAlignment="1">
      <alignment vertical="top" wrapText="1"/>
    </xf>
    <xf numFmtId="49" fontId="15" fillId="2" borderId="2" xfId="0" applyNumberFormat="1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center" vertical="top" wrapText="1"/>
    </xf>
    <xf numFmtId="3" fontId="18" fillId="2" borderId="2" xfId="0" applyNumberFormat="1" applyFont="1" applyFill="1" applyBorder="1" applyAlignment="1">
      <alignment horizontal="center" vertical="top" wrapText="1"/>
    </xf>
    <xf numFmtId="3" fontId="20" fillId="2" borderId="2" xfId="0" applyNumberFormat="1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166" fontId="18" fillId="2" borderId="2" xfId="0" applyNumberFormat="1" applyFont="1" applyFill="1" applyBorder="1" applyAlignment="1">
      <alignment horizontal="center" vertical="top" wrapText="1"/>
    </xf>
    <xf numFmtId="49" fontId="15" fillId="2" borderId="2" xfId="0" applyNumberFormat="1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vertical="top" wrapText="1"/>
    </xf>
    <xf numFmtId="49" fontId="23" fillId="2" borderId="0" xfId="1" applyNumberFormat="1" applyFont="1" applyFill="1" applyAlignment="1">
      <alignment horizontal="center"/>
    </xf>
    <xf numFmtId="0" fontId="24" fillId="2" borderId="0" xfId="1" applyFont="1" applyFill="1" applyAlignment="1">
      <alignment horizontal="left"/>
    </xf>
    <xf numFmtId="0" fontId="24" fillId="2" borderId="0" xfId="1" applyFont="1" applyFill="1"/>
    <xf numFmtId="164" fontId="24" fillId="2" borderId="0" xfId="1" applyNumberFormat="1" applyFont="1" applyFill="1" applyAlignment="1">
      <alignment horizontal="center"/>
    </xf>
    <xf numFmtId="164" fontId="24" fillId="2" borderId="0" xfId="1" applyNumberFormat="1" applyFont="1" applyFill="1" applyBorder="1" applyAlignment="1">
      <alignment horizontal="center"/>
    </xf>
    <xf numFmtId="0" fontId="23" fillId="2" borderId="0" xfId="1" applyFont="1" applyFill="1" applyBorder="1"/>
    <xf numFmtId="0" fontId="23" fillId="2" borderId="0" xfId="1" applyFont="1" applyFill="1" applyBorder="1" applyAlignment="1">
      <alignment horizontal="left" vertical="top" wrapText="1"/>
    </xf>
    <xf numFmtId="164" fontId="23" fillId="2" borderId="0" xfId="1" applyNumberFormat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center" vertical="top"/>
    </xf>
    <xf numFmtId="0" fontId="23" fillId="2" borderId="0" xfId="1" applyFont="1" applyFill="1" applyAlignment="1">
      <alignment vertical="top"/>
    </xf>
    <xf numFmtId="0" fontId="23" fillId="2" borderId="0" xfId="1" applyFont="1" applyFill="1"/>
    <xf numFmtId="49" fontId="25" fillId="2" borderId="0" xfId="1" applyNumberFormat="1" applyFont="1" applyFill="1" applyBorder="1" applyAlignment="1"/>
    <xf numFmtId="49" fontId="25" fillId="2" borderId="0" xfId="1" applyNumberFormat="1" applyFont="1" applyFill="1" applyBorder="1" applyAlignment="1">
      <alignment horizontal="left"/>
    </xf>
    <xf numFmtId="164" fontId="24" fillId="2" borderId="0" xfId="1" applyNumberFormat="1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top"/>
    </xf>
    <xf numFmtId="0" fontId="23" fillId="2" borderId="0" xfId="1" applyFont="1" applyFill="1" applyBorder="1" applyAlignment="1">
      <alignment vertical="top"/>
    </xf>
    <xf numFmtId="49" fontId="25" fillId="2" borderId="0" xfId="1" applyNumberFormat="1" applyFont="1" applyFill="1" applyBorder="1" applyAlignment="1">
      <alignment wrapText="1"/>
    </xf>
    <xf numFmtId="49" fontId="25" fillId="2" borderId="0" xfId="1" applyNumberFormat="1" applyFont="1" applyFill="1" applyBorder="1" applyAlignment="1">
      <alignment horizontal="left" wrapText="1"/>
    </xf>
    <xf numFmtId="49" fontId="24" fillId="2" borderId="0" xfId="1" applyNumberFormat="1" applyFont="1" applyFill="1" applyBorder="1" applyAlignment="1">
      <alignment horizontal="center"/>
    </xf>
    <xf numFmtId="49" fontId="24" fillId="2" borderId="0" xfId="1" applyNumberFormat="1" applyFont="1" applyFill="1" applyBorder="1" applyAlignment="1">
      <alignment horizontal="left"/>
    </xf>
    <xf numFmtId="0" fontId="24" fillId="2" borderId="0" xfId="1" applyFont="1" applyFill="1" applyBorder="1" applyAlignment="1">
      <alignment horizontal="left" vertical="top" wrapText="1"/>
    </xf>
    <xf numFmtId="164" fontId="25" fillId="2" borderId="0" xfId="1" applyNumberFormat="1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top"/>
    </xf>
    <xf numFmtId="0" fontId="23" fillId="2" borderId="0" xfId="1" applyFont="1" applyFill="1" applyBorder="1" applyAlignment="1">
      <alignment horizontal="center"/>
    </xf>
    <xf numFmtId="164" fontId="25" fillId="2" borderId="2" xfId="1" applyNumberFormat="1" applyFont="1" applyFill="1" applyBorder="1" applyAlignment="1">
      <alignment horizontal="center" vertical="top" wrapText="1"/>
    </xf>
    <xf numFmtId="164" fontId="25" fillId="2" borderId="6" xfId="1" applyNumberFormat="1" applyFont="1" applyFill="1" applyBorder="1" applyAlignment="1">
      <alignment horizontal="center" vertical="top" wrapText="1"/>
    </xf>
    <xf numFmtId="49" fontId="25" fillId="2" borderId="2" xfId="1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3" fontId="25" fillId="2" borderId="2" xfId="1" applyNumberFormat="1" applyFont="1" applyFill="1" applyBorder="1" applyAlignment="1">
      <alignment horizontal="center" vertical="center" wrapText="1"/>
    </xf>
    <xf numFmtId="0" fontId="25" fillId="2" borderId="0" xfId="1" applyFont="1" applyFill="1" applyBorder="1"/>
    <xf numFmtId="164" fontId="25" fillId="2" borderId="0" xfId="1" applyNumberFormat="1" applyFont="1" applyFill="1" applyBorder="1" applyAlignment="1">
      <alignment horizontal="center" vertical="top"/>
    </xf>
    <xf numFmtId="0" fontId="25" fillId="2" borderId="2" xfId="1" applyFont="1" applyFill="1" applyBorder="1" applyAlignment="1">
      <alignment vertical="top" wrapText="1"/>
    </xf>
    <xf numFmtId="164" fontId="23" fillId="2" borderId="0" xfId="1" applyNumberFormat="1" applyFont="1" applyFill="1" applyBorder="1" applyAlignment="1">
      <alignment vertical="top"/>
    </xf>
    <xf numFmtId="49" fontId="29" fillId="2" borderId="2" xfId="1" applyNumberFormat="1" applyFont="1" applyFill="1" applyBorder="1" applyAlignment="1">
      <alignment horizontal="center" vertical="top" wrapText="1"/>
    </xf>
    <xf numFmtId="164" fontId="30" fillId="2" borderId="1" xfId="1" applyNumberFormat="1" applyFont="1" applyFill="1" applyBorder="1" applyAlignment="1">
      <alignment horizontal="center" vertical="top" wrapText="1"/>
    </xf>
    <xf numFmtId="0" fontId="29" fillId="2" borderId="1" xfId="1" applyFont="1" applyFill="1" applyBorder="1" applyAlignment="1">
      <alignment horizontal="left" vertical="top" wrapText="1"/>
    </xf>
    <xf numFmtId="0" fontId="31" fillId="2" borderId="0" xfId="1" applyFont="1" applyFill="1" applyBorder="1"/>
    <xf numFmtId="0" fontId="25" fillId="2" borderId="12" xfId="1" applyFont="1" applyFill="1" applyBorder="1" applyAlignment="1">
      <alignment horizontal="left" vertical="top" wrapText="1"/>
    </xf>
    <xf numFmtId="0" fontId="28" fillId="2" borderId="2" xfId="1" applyFont="1" applyFill="1" applyBorder="1" applyAlignment="1">
      <alignment vertical="top" wrapText="1"/>
    </xf>
    <xf numFmtId="164" fontId="23" fillId="2" borderId="0" xfId="1" applyNumberFormat="1" applyFont="1" applyFill="1" applyBorder="1"/>
    <xf numFmtId="49" fontId="25" fillId="2" borderId="2" xfId="1" applyNumberFormat="1" applyFont="1" applyFill="1" applyBorder="1" applyAlignment="1">
      <alignment horizontal="center" vertical="top"/>
    </xf>
    <xf numFmtId="0" fontId="25" fillId="2" borderId="8" xfId="1" applyFont="1" applyFill="1" applyBorder="1" applyAlignment="1">
      <alignment horizontal="left" vertical="top" wrapText="1"/>
    </xf>
    <xf numFmtId="164" fontId="28" fillId="2" borderId="4" xfId="1" applyNumberFormat="1" applyFont="1" applyFill="1" applyBorder="1" applyAlignment="1">
      <alignment horizontal="center" vertical="top" wrapText="1"/>
    </xf>
    <xf numFmtId="0" fontId="23" fillId="2" borderId="0" xfId="1" applyFont="1" applyFill="1" applyBorder="1" applyAlignment="1">
      <alignment horizontal="left"/>
    </xf>
    <xf numFmtId="0" fontId="25" fillId="2" borderId="5" xfId="1" applyFont="1" applyFill="1" applyBorder="1" applyAlignment="1">
      <alignment vertical="top" wrapText="1"/>
    </xf>
    <xf numFmtId="49" fontId="25" fillId="2" borderId="5" xfId="1" applyNumberFormat="1" applyFont="1" applyFill="1" applyBorder="1" applyAlignment="1">
      <alignment vertical="top" wrapText="1"/>
    </xf>
    <xf numFmtId="164" fontId="28" fillId="2" borderId="9" xfId="1" applyNumberFormat="1" applyFont="1" applyFill="1" applyBorder="1" applyAlignment="1">
      <alignment vertical="top" wrapText="1"/>
    </xf>
    <xf numFmtId="164" fontId="28" fillId="2" borderId="12" xfId="1" applyNumberFormat="1" applyFont="1" applyFill="1" applyBorder="1" applyAlignment="1">
      <alignment horizontal="center" vertical="top" wrapText="1"/>
    </xf>
    <xf numFmtId="0" fontId="29" fillId="2" borderId="2" xfId="1" applyFont="1" applyFill="1" applyBorder="1" applyAlignment="1">
      <alignment horizontal="center" vertical="top" wrapText="1"/>
    </xf>
    <xf numFmtId="164" fontId="28" fillId="2" borderId="11" xfId="1" applyNumberFormat="1" applyFont="1" applyFill="1" applyBorder="1" applyAlignment="1">
      <alignment horizontal="center" vertical="top" wrapText="1"/>
    </xf>
    <xf numFmtId="164" fontId="28" fillId="2" borderId="6" xfId="1" applyNumberFormat="1" applyFont="1" applyFill="1" applyBorder="1" applyAlignment="1">
      <alignment horizontal="center" vertical="top" wrapText="1"/>
    </xf>
    <xf numFmtId="0" fontId="25" fillId="2" borderId="0" xfId="1" applyFont="1" applyFill="1" applyBorder="1" applyAlignment="1">
      <alignment horizontal="left" vertical="top" wrapText="1"/>
    </xf>
    <xf numFmtId="49" fontId="24" fillId="2" borderId="1" xfId="1" applyNumberFormat="1" applyFont="1" applyFill="1" applyBorder="1" applyAlignment="1">
      <alignment horizontal="center" vertical="top" wrapText="1"/>
    </xf>
    <xf numFmtId="49" fontId="24" fillId="2" borderId="2" xfId="1" applyNumberFormat="1" applyFont="1" applyFill="1" applyBorder="1" applyAlignment="1">
      <alignment horizontal="center" vertical="top" wrapText="1"/>
    </xf>
    <xf numFmtId="49" fontId="25" fillId="2" borderId="2" xfId="1" applyNumberFormat="1" applyFont="1" applyFill="1" applyBorder="1" applyAlignment="1">
      <alignment vertical="top" wrapText="1"/>
    </xf>
    <xf numFmtId="164" fontId="30" fillId="2" borderId="5" xfId="1" applyNumberFormat="1" applyFont="1" applyFill="1" applyBorder="1" applyAlignment="1">
      <alignment horizontal="center" vertical="top" wrapText="1"/>
    </xf>
    <xf numFmtId="49" fontId="25" fillId="2" borderId="1" xfId="1" applyNumberFormat="1" applyFont="1" applyFill="1" applyBorder="1" applyAlignment="1">
      <alignment vertical="top" wrapText="1"/>
    </xf>
    <xf numFmtId="49" fontId="25" fillId="2" borderId="2" xfId="1" applyNumberFormat="1" applyFont="1" applyFill="1" applyBorder="1" applyAlignment="1">
      <alignment horizontal="center"/>
    </xf>
    <xf numFmtId="49" fontId="33" fillId="2" borderId="0" xfId="1" applyNumberFormat="1" applyFont="1" applyFill="1" applyBorder="1" applyAlignment="1">
      <alignment horizontal="left"/>
    </xf>
    <xf numFmtId="164" fontId="33" fillId="2" borderId="0" xfId="1" applyNumberFormat="1" applyFont="1" applyFill="1" applyBorder="1" applyAlignment="1">
      <alignment horizontal="center"/>
    </xf>
    <xf numFmtId="164" fontId="25" fillId="2" borderId="0" xfId="1" applyNumberFormat="1" applyFont="1" applyFill="1" applyBorder="1" applyAlignment="1">
      <alignment horizontal="center"/>
    </xf>
    <xf numFmtId="49" fontId="12" fillId="2" borderId="0" xfId="1" applyNumberFormat="1" applyFont="1" applyFill="1" applyBorder="1" applyAlignment="1">
      <alignment horizontal="right" wrapText="1"/>
    </xf>
    <xf numFmtId="164" fontId="13" fillId="2" borderId="0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Border="1" applyAlignment="1">
      <alignment horizontal="center" vertical="top" wrapText="1"/>
    </xf>
    <xf numFmtId="49" fontId="13" fillId="2" borderId="0" xfId="1" applyNumberFormat="1" applyFont="1" applyFill="1" applyBorder="1" applyAlignment="1">
      <alignment horizontal="right" wrapText="1"/>
    </xf>
    <xf numFmtId="49" fontId="13" fillId="2" borderId="0" xfId="1" applyNumberFormat="1" applyFont="1" applyFill="1" applyBorder="1" applyAlignment="1">
      <alignment horizontal="left" wrapText="1"/>
    </xf>
    <xf numFmtId="0" fontId="25" fillId="2" borderId="0" xfId="1" applyFont="1" applyFill="1" applyBorder="1" applyAlignment="1">
      <alignment horizontal="left"/>
    </xf>
    <xf numFmtId="0" fontId="5" fillId="2" borderId="2" xfId="0" applyFont="1" applyFill="1" applyBorder="1" applyAlignment="1">
      <alignment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164" fontId="11" fillId="2" borderId="2" xfId="0" applyNumberFormat="1" applyFont="1" applyFill="1" applyBorder="1" applyAlignment="1">
      <alignment horizontal="center" vertical="top"/>
    </xf>
    <xf numFmtId="49" fontId="5" fillId="2" borderId="2" xfId="0" applyNumberFormat="1" applyFont="1" applyFill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left" vertical="top" wrapText="1"/>
    </xf>
    <xf numFmtId="164" fontId="11" fillId="2" borderId="2" xfId="0" applyNumberFormat="1" applyFont="1" applyFill="1" applyBorder="1" applyAlignment="1">
      <alignment vertical="top"/>
    </xf>
    <xf numFmtId="164" fontId="11" fillId="2" borderId="2" xfId="0" applyNumberFormat="1" applyFont="1" applyFill="1" applyBorder="1" applyAlignment="1">
      <alignment vertical="top" wrapText="1"/>
    </xf>
    <xf numFmtId="164" fontId="5" fillId="2" borderId="2" xfId="0" applyNumberFormat="1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164" fontId="31" fillId="2" borderId="0" xfId="1" applyNumberFormat="1" applyFont="1" applyFill="1" applyBorder="1"/>
    <xf numFmtId="164" fontId="29" fillId="2" borderId="0" xfId="1" applyNumberFormat="1" applyFont="1" applyFill="1" applyBorder="1" applyAlignment="1">
      <alignment horizontal="center" vertical="top"/>
    </xf>
    <xf numFmtId="164" fontId="31" fillId="2" borderId="0" xfId="1" applyNumberFormat="1" applyFont="1" applyFill="1" applyBorder="1" applyAlignment="1">
      <alignment vertical="top"/>
    </xf>
    <xf numFmtId="0" fontId="3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9" fontId="5" fillId="2" borderId="2" xfId="0" applyNumberFormat="1" applyFont="1" applyFill="1" applyBorder="1" applyAlignment="1">
      <alignment horizontal="left" vertical="top"/>
    </xf>
    <xf numFmtId="0" fontId="0" fillId="2" borderId="0" xfId="0" applyFill="1" applyAlignment="1">
      <alignment horizontal="left"/>
    </xf>
    <xf numFmtId="165" fontId="5" fillId="2" borderId="2" xfId="0" applyNumberFormat="1" applyFont="1" applyFill="1" applyBorder="1" applyAlignment="1">
      <alignment horizontal="left" vertical="top" wrapText="1"/>
    </xf>
    <xf numFmtId="165" fontId="6" fillId="2" borderId="2" xfId="0" applyNumberFormat="1" applyFont="1" applyFill="1" applyBorder="1" applyAlignment="1">
      <alignment horizontal="left" vertical="top"/>
    </xf>
    <xf numFmtId="165" fontId="5" fillId="2" borderId="2" xfId="0" applyNumberFormat="1" applyFont="1" applyFill="1" applyBorder="1" applyAlignment="1">
      <alignment horizontal="left" vertical="top"/>
    </xf>
    <xf numFmtId="164" fontId="5" fillId="2" borderId="0" xfId="0" applyNumberFormat="1" applyFont="1" applyFill="1" applyBorder="1" applyAlignment="1">
      <alignment horizontal="right" vertical="top"/>
    </xf>
    <xf numFmtId="164" fontId="5" fillId="2" borderId="2" xfId="0" applyNumberFormat="1" applyFont="1" applyFill="1" applyBorder="1" applyAlignment="1">
      <alignment horizontal="right" vertical="top" textRotation="90" wrapText="1"/>
    </xf>
    <xf numFmtId="49" fontId="5" fillId="2" borderId="2" xfId="0" applyNumberFormat="1" applyFont="1" applyFill="1" applyBorder="1" applyAlignment="1">
      <alignment horizontal="right" vertical="top"/>
    </xf>
    <xf numFmtId="164" fontId="10" fillId="2" borderId="2" xfId="0" applyNumberFormat="1" applyFont="1" applyFill="1" applyBorder="1" applyAlignment="1">
      <alignment horizontal="right" vertical="top"/>
    </xf>
    <xf numFmtId="164" fontId="11" fillId="2" borderId="2" xfId="0" applyNumberFormat="1" applyFont="1" applyFill="1" applyBorder="1" applyAlignment="1">
      <alignment horizontal="right" vertical="top"/>
    </xf>
    <xf numFmtId="164" fontId="11" fillId="2" borderId="2" xfId="0" applyNumberFormat="1" applyFont="1" applyFill="1" applyBorder="1" applyAlignment="1">
      <alignment horizontal="right" vertical="top" wrapText="1"/>
    </xf>
    <xf numFmtId="49" fontId="12" fillId="2" borderId="0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164" fontId="12" fillId="2" borderId="0" xfId="0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/>
    </xf>
    <xf numFmtId="164" fontId="18" fillId="2" borderId="2" xfId="0" applyNumberFormat="1" applyFont="1" applyFill="1" applyBorder="1" applyAlignment="1">
      <alignment horizontal="center" vertical="top" wrapText="1"/>
    </xf>
    <xf numFmtId="164" fontId="30" fillId="2" borderId="2" xfId="1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49" fontId="25" fillId="2" borderId="2" xfId="1" applyNumberFormat="1" applyFont="1" applyFill="1" applyBorder="1" applyAlignment="1">
      <alignment horizontal="center" vertical="top" wrapText="1"/>
    </xf>
    <xf numFmtId="0" fontId="25" fillId="2" borderId="2" xfId="1" applyFont="1" applyFill="1" applyBorder="1" applyAlignment="1">
      <alignment horizontal="center" vertical="top" wrapText="1"/>
    </xf>
    <xf numFmtId="0" fontId="28" fillId="2" borderId="2" xfId="1" applyFont="1" applyFill="1" applyBorder="1" applyAlignment="1">
      <alignment horizontal="center" vertical="top" wrapText="1"/>
    </xf>
    <xf numFmtId="165" fontId="18" fillId="2" borderId="2" xfId="0" applyNumberFormat="1" applyFont="1" applyFill="1" applyBorder="1" applyAlignment="1">
      <alignment horizontal="center" vertical="top" wrapText="1"/>
    </xf>
    <xf numFmtId="2" fontId="18" fillId="2" borderId="2" xfId="0" applyNumberFormat="1" applyFont="1" applyFill="1" applyBorder="1" applyAlignment="1">
      <alignment horizontal="center" vertical="top" wrapText="1"/>
    </xf>
    <xf numFmtId="165" fontId="18" fillId="2" borderId="2" xfId="0" applyNumberFormat="1" applyFont="1" applyFill="1" applyBorder="1" applyAlignment="1">
      <alignment horizontal="left" vertical="top" wrapText="1" indent="2"/>
    </xf>
    <xf numFmtId="0" fontId="21" fillId="2" borderId="0" xfId="0" applyFont="1" applyFill="1" applyAlignment="1">
      <alignment horizontal="center" vertical="top" wrapText="1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 wrapText="1"/>
    </xf>
    <xf numFmtId="49" fontId="35" fillId="2" borderId="0" xfId="0" applyNumberFormat="1" applyFont="1" applyFill="1" applyBorder="1" applyAlignment="1">
      <alignment horizontal="center" vertical="center"/>
    </xf>
    <xf numFmtId="164" fontId="35" fillId="2" borderId="0" xfId="0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top" wrapText="1"/>
    </xf>
    <xf numFmtId="164" fontId="0" fillId="2" borderId="0" xfId="0" applyNumberFormat="1" applyFill="1"/>
    <xf numFmtId="0" fontId="5" fillId="2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25" fillId="2" borderId="4" xfId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9" fontId="5" fillId="2" borderId="2" xfId="0" applyNumberFormat="1" applyFont="1" applyFill="1" applyBorder="1" applyAlignment="1">
      <alignment horizontal="center" vertical="top" wrapText="1"/>
    </xf>
    <xf numFmtId="164" fontId="12" fillId="2" borderId="0" xfId="0" applyNumberFormat="1" applyFont="1" applyFill="1" applyBorder="1" applyAlignment="1">
      <alignment horizontal="right" vertical="top" wrapText="1"/>
    </xf>
    <xf numFmtId="164" fontId="0" fillId="2" borderId="0" xfId="0" applyNumberFormat="1" applyFill="1" applyAlignment="1">
      <alignment horizontal="right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49" fontId="25" fillId="2" borderId="4" xfId="1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right" vertical="top"/>
    </xf>
    <xf numFmtId="0" fontId="25" fillId="2" borderId="1" xfId="1" applyFont="1" applyFill="1" applyBorder="1" applyAlignment="1">
      <alignment horizontal="center" vertical="top" wrapText="1"/>
    </xf>
    <xf numFmtId="0" fontId="25" fillId="2" borderId="7" xfId="1" applyFont="1" applyFill="1" applyBorder="1" applyAlignment="1">
      <alignment horizontal="center" vertical="top" wrapText="1"/>
    </xf>
    <xf numFmtId="0" fontId="25" fillId="2" borderId="5" xfId="1" applyFont="1" applyFill="1" applyBorder="1" applyAlignment="1">
      <alignment horizontal="center" vertical="top" wrapText="1"/>
    </xf>
    <xf numFmtId="49" fontId="25" fillId="2" borderId="1" xfId="1" applyNumberFormat="1" applyFont="1" applyFill="1" applyBorder="1" applyAlignment="1">
      <alignment horizontal="center" vertical="top" wrapText="1"/>
    </xf>
    <xf numFmtId="49" fontId="25" fillId="2" borderId="7" xfId="1" applyNumberFormat="1" applyFont="1" applyFill="1" applyBorder="1" applyAlignment="1">
      <alignment horizontal="center" vertical="top" wrapText="1"/>
    </xf>
    <xf numFmtId="49" fontId="25" fillId="2" borderId="5" xfId="1" applyNumberFormat="1" applyFont="1" applyFill="1" applyBorder="1" applyAlignment="1">
      <alignment horizontal="center" vertical="top" wrapText="1"/>
    </xf>
    <xf numFmtId="0" fontId="25" fillId="2" borderId="1" xfId="2" applyFont="1" applyFill="1" applyBorder="1" applyAlignment="1" applyProtection="1">
      <alignment horizontal="center" vertical="top" wrapText="1"/>
    </xf>
    <xf numFmtId="0" fontId="25" fillId="2" borderId="7" xfId="2" applyFont="1" applyFill="1" applyBorder="1" applyAlignment="1" applyProtection="1">
      <alignment horizontal="center" vertical="top" wrapText="1"/>
    </xf>
    <xf numFmtId="0" fontId="25" fillId="2" borderId="5" xfId="2" applyFont="1" applyFill="1" applyBorder="1" applyAlignment="1" applyProtection="1">
      <alignment horizontal="center" vertical="top" wrapText="1"/>
    </xf>
    <xf numFmtId="164" fontId="28" fillId="2" borderId="1" xfId="1" applyNumberFormat="1" applyFont="1" applyFill="1" applyBorder="1" applyAlignment="1">
      <alignment horizontal="center" vertical="top" wrapText="1"/>
    </xf>
    <xf numFmtId="164" fontId="28" fillId="2" borderId="5" xfId="1" applyNumberFormat="1" applyFont="1" applyFill="1" applyBorder="1" applyAlignment="1">
      <alignment horizontal="center" vertical="top" wrapText="1"/>
    </xf>
    <xf numFmtId="0" fontId="25" fillId="2" borderId="1" xfId="1" applyFont="1" applyFill="1" applyBorder="1" applyAlignment="1">
      <alignment horizontal="left" vertical="top" wrapText="1"/>
    </xf>
    <xf numFmtId="0" fontId="25" fillId="2" borderId="5" xfId="1" applyFont="1" applyFill="1" applyBorder="1" applyAlignment="1">
      <alignment horizontal="left" vertical="top" wrapText="1"/>
    </xf>
    <xf numFmtId="14" fontId="28" fillId="2" borderId="1" xfId="1" applyNumberFormat="1" applyFont="1" applyFill="1" applyBorder="1" applyAlignment="1">
      <alignment horizontal="center" vertical="top" wrapText="1"/>
    </xf>
    <xf numFmtId="14" fontId="28" fillId="2" borderId="5" xfId="1" applyNumberFormat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center" vertical="top" wrapText="1"/>
    </xf>
    <xf numFmtId="0" fontId="28" fillId="2" borderId="5" xfId="1" applyFont="1" applyFill="1" applyBorder="1" applyAlignment="1">
      <alignment horizontal="center" vertical="top" wrapText="1"/>
    </xf>
    <xf numFmtId="0" fontId="25" fillId="2" borderId="7" xfId="1" applyFont="1" applyFill="1" applyBorder="1" applyAlignment="1">
      <alignment horizontal="left" vertical="top" wrapText="1"/>
    </xf>
    <xf numFmtId="14" fontId="28" fillId="2" borderId="7" xfId="1" applyNumberFormat="1" applyFont="1" applyFill="1" applyBorder="1" applyAlignment="1">
      <alignment horizontal="center" vertical="top" wrapText="1"/>
    </xf>
    <xf numFmtId="164" fontId="28" fillId="2" borderId="7" xfId="1" applyNumberFormat="1" applyFont="1" applyFill="1" applyBorder="1" applyAlignment="1">
      <alignment horizontal="center" vertical="top" wrapText="1"/>
    </xf>
    <xf numFmtId="49" fontId="25" fillId="2" borderId="5" xfId="1" applyNumberFormat="1" applyFont="1" applyFill="1" applyBorder="1" applyAlignment="1">
      <alignment horizontal="left" vertical="top" wrapText="1"/>
    </xf>
    <xf numFmtId="14" fontId="28" fillId="2" borderId="2" xfId="1" applyNumberFormat="1" applyFont="1" applyFill="1" applyBorder="1" applyAlignment="1">
      <alignment horizontal="center" vertical="top" wrapText="1"/>
    </xf>
    <xf numFmtId="164" fontId="28" fillId="2" borderId="2" xfId="1" applyNumberFormat="1" applyFont="1" applyFill="1" applyBorder="1" applyAlignment="1">
      <alignment horizontal="center" vertical="top" wrapText="1"/>
    </xf>
    <xf numFmtId="0" fontId="25" fillId="2" borderId="2" xfId="1" applyFont="1" applyFill="1" applyBorder="1" applyAlignment="1">
      <alignment horizontal="left" vertical="top" wrapText="1"/>
    </xf>
    <xf numFmtId="0" fontId="25" fillId="2" borderId="1" xfId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left" vertical="top" wrapText="1"/>
    </xf>
    <xf numFmtId="164" fontId="11" fillId="3" borderId="2" xfId="0" applyNumberFormat="1" applyFont="1" applyFill="1" applyBorder="1" applyAlignment="1">
      <alignment horizontal="right" vertical="top"/>
    </xf>
    <xf numFmtId="164" fontId="11" fillId="3" borderId="2" xfId="0" applyNumberFormat="1" applyFont="1" applyFill="1" applyBorder="1" applyAlignment="1">
      <alignment horizontal="right" vertical="top" wrapText="1"/>
    </xf>
    <xf numFmtId="164" fontId="11" fillId="3" borderId="2" xfId="0" applyNumberFormat="1" applyFont="1" applyFill="1" applyBorder="1" applyAlignment="1">
      <alignment horizontal="center" vertical="top" wrapText="1"/>
    </xf>
    <xf numFmtId="164" fontId="11" fillId="3" borderId="2" xfId="0" applyNumberFormat="1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 wrapText="1"/>
    </xf>
    <xf numFmtId="3" fontId="5" fillId="3" borderId="2" xfId="0" applyNumberFormat="1" applyFont="1" applyFill="1" applyBorder="1" applyAlignment="1">
      <alignment horizontal="center" vertical="top" wrapText="1"/>
    </xf>
    <xf numFmtId="164" fontId="35" fillId="3" borderId="0" xfId="0" applyNumberFormat="1" applyFont="1" applyFill="1" applyBorder="1" applyAlignment="1">
      <alignment horizontal="center" vertical="center"/>
    </xf>
    <xf numFmtId="0" fontId="0" fillId="3" borderId="0" xfId="0" applyFill="1"/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top" wrapText="1"/>
    </xf>
    <xf numFmtId="165" fontId="5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165" fontId="5" fillId="2" borderId="5" xfId="0" applyNumberFormat="1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right" vertical="top"/>
    </xf>
    <xf numFmtId="164" fontId="11" fillId="2" borderId="5" xfId="0" applyNumberFormat="1" applyFont="1" applyFill="1" applyBorder="1" applyAlignment="1">
      <alignment horizontal="right" vertical="top"/>
    </xf>
    <xf numFmtId="164" fontId="11" fillId="2" borderId="1" xfId="0" applyNumberFormat="1" applyFont="1" applyFill="1" applyBorder="1" applyAlignment="1">
      <alignment horizontal="right" vertical="top" wrapText="1"/>
    </xf>
    <xf numFmtId="164" fontId="11" fillId="2" borderId="5" xfId="0" applyNumberFormat="1" applyFont="1" applyFill="1" applyBorder="1" applyAlignment="1">
      <alignment horizontal="right" vertical="top" wrapText="1"/>
    </xf>
    <xf numFmtId="164" fontId="11" fillId="2" borderId="1" xfId="0" applyNumberFormat="1" applyFont="1" applyFill="1" applyBorder="1" applyAlignment="1">
      <alignment horizontal="center" vertical="top"/>
    </xf>
    <xf numFmtId="164" fontId="11" fillId="2" borderId="5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left" vertical="top" wrapText="1"/>
    </xf>
    <xf numFmtId="4" fontId="5" fillId="2" borderId="5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164" fontId="11" fillId="2" borderId="5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2" borderId="5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/>
    </xf>
    <xf numFmtId="3" fontId="5" fillId="2" borderId="5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164" fontId="11" fillId="2" borderId="7" xfId="0" applyNumberFormat="1" applyFont="1" applyFill="1" applyBorder="1" applyAlignment="1">
      <alignment horizontal="right" vertical="top"/>
    </xf>
    <xf numFmtId="0" fontId="5" fillId="2" borderId="7" xfId="0" applyFont="1" applyFill="1" applyBorder="1" applyAlignment="1">
      <alignment horizontal="center" vertical="top"/>
    </xf>
    <xf numFmtId="164" fontId="11" fillId="2" borderId="7" xfId="0" applyNumberFormat="1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 wrapText="1"/>
    </xf>
    <xf numFmtId="3" fontId="5" fillId="2" borderId="7" xfId="0" applyNumberFormat="1" applyFont="1" applyFill="1" applyBorder="1" applyAlignment="1">
      <alignment horizontal="center" vertical="top"/>
    </xf>
    <xf numFmtId="0" fontId="3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18" fillId="2" borderId="0" xfId="0" applyNumberFormat="1" applyFont="1" applyFill="1" applyAlignment="1">
      <alignment horizontal="left" vertical="top" wrapText="1"/>
    </xf>
    <xf numFmtId="164" fontId="21" fillId="2" borderId="0" xfId="0" applyNumberFormat="1" applyFont="1" applyFill="1" applyAlignment="1">
      <alignment horizontal="righ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/>
    </xf>
    <xf numFmtId="49" fontId="14" fillId="2" borderId="0" xfId="0" applyNumberFormat="1" applyFont="1" applyFill="1" applyAlignment="1">
      <alignment horizontal="center" wrapText="1"/>
    </xf>
    <xf numFmtId="0" fontId="19" fillId="2" borderId="2" xfId="0" applyFont="1" applyFill="1" applyBorder="1" applyAlignment="1">
      <alignment horizontal="center" vertical="top" wrapText="1"/>
    </xf>
    <xf numFmtId="49" fontId="18" fillId="2" borderId="8" xfId="0" applyNumberFormat="1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/>
    </xf>
    <xf numFmtId="49" fontId="25" fillId="2" borderId="1" xfId="1" applyNumberFormat="1" applyFont="1" applyFill="1" applyBorder="1" applyAlignment="1">
      <alignment horizontal="center" vertical="top" wrapText="1"/>
    </xf>
    <xf numFmtId="49" fontId="25" fillId="2" borderId="7" xfId="1" applyNumberFormat="1" applyFont="1" applyFill="1" applyBorder="1" applyAlignment="1">
      <alignment horizontal="center" vertical="top" wrapText="1"/>
    </xf>
    <xf numFmtId="49" fontId="25" fillId="2" borderId="5" xfId="1" applyNumberFormat="1" applyFont="1" applyFill="1" applyBorder="1" applyAlignment="1">
      <alignment horizontal="center" vertical="top" wrapText="1"/>
    </xf>
    <xf numFmtId="0" fontId="25" fillId="2" borderId="1" xfId="1" applyFont="1" applyFill="1" applyBorder="1" applyAlignment="1">
      <alignment horizontal="left" vertical="top" wrapText="1"/>
    </xf>
    <xf numFmtId="0" fontId="25" fillId="2" borderId="7" xfId="1" applyFont="1" applyFill="1" applyBorder="1" applyAlignment="1">
      <alignment horizontal="left" vertical="top" wrapText="1"/>
    </xf>
    <xf numFmtId="0" fontId="25" fillId="2" borderId="5" xfId="1" applyFont="1" applyFill="1" applyBorder="1" applyAlignment="1">
      <alignment horizontal="left" vertical="top" wrapText="1"/>
    </xf>
    <xf numFmtId="164" fontId="25" fillId="2" borderId="1" xfId="1" applyNumberFormat="1" applyFont="1" applyFill="1" applyBorder="1" applyAlignment="1">
      <alignment horizontal="center" vertical="top" wrapText="1"/>
    </xf>
    <xf numFmtId="164" fontId="25" fillId="2" borderId="7" xfId="1" applyNumberFormat="1" applyFont="1" applyFill="1" applyBorder="1" applyAlignment="1">
      <alignment horizontal="center" vertical="top" wrapText="1"/>
    </xf>
    <xf numFmtId="164" fontId="25" fillId="2" borderId="5" xfId="1" applyNumberFormat="1" applyFont="1" applyFill="1" applyBorder="1" applyAlignment="1">
      <alignment horizontal="center" vertical="top" wrapText="1"/>
    </xf>
    <xf numFmtId="164" fontId="25" fillId="2" borderId="1" xfId="1" applyNumberFormat="1" applyFont="1" applyFill="1" applyBorder="1" applyAlignment="1">
      <alignment horizontal="left" vertical="top" wrapText="1"/>
    </xf>
    <xf numFmtId="164" fontId="25" fillId="2" borderId="7" xfId="1" applyNumberFormat="1" applyFont="1" applyFill="1" applyBorder="1" applyAlignment="1">
      <alignment horizontal="left" vertical="top" wrapText="1"/>
    </xf>
    <xf numFmtId="164" fontId="25" fillId="2" borderId="5" xfId="1" applyNumberFormat="1" applyFont="1" applyFill="1" applyBorder="1" applyAlignment="1">
      <alignment horizontal="left" vertical="top" wrapText="1"/>
    </xf>
    <xf numFmtId="14" fontId="28" fillId="2" borderId="1" xfId="1" applyNumberFormat="1" applyFont="1" applyFill="1" applyBorder="1" applyAlignment="1">
      <alignment horizontal="center" vertical="top" wrapText="1"/>
    </xf>
    <xf numFmtId="14" fontId="28" fillId="2" borderId="7" xfId="1" applyNumberFormat="1" applyFont="1" applyFill="1" applyBorder="1" applyAlignment="1">
      <alignment horizontal="center" vertical="top" wrapText="1"/>
    </xf>
    <xf numFmtId="14" fontId="28" fillId="2" borderId="5" xfId="1" applyNumberFormat="1" applyFont="1" applyFill="1" applyBorder="1" applyAlignment="1">
      <alignment horizontal="center" vertical="top" wrapText="1"/>
    </xf>
    <xf numFmtId="0" fontId="29" fillId="2" borderId="12" xfId="1" applyFont="1" applyFill="1" applyBorder="1" applyAlignment="1">
      <alignment horizontal="left" vertical="top" wrapText="1"/>
    </xf>
    <xf numFmtId="0" fontId="29" fillId="2" borderId="10" xfId="1" applyFont="1" applyFill="1" applyBorder="1" applyAlignment="1">
      <alignment horizontal="left" vertical="top" wrapText="1"/>
    </xf>
    <xf numFmtId="0" fontId="29" fillId="2" borderId="9" xfId="1" applyFont="1" applyFill="1" applyBorder="1" applyAlignment="1">
      <alignment horizontal="left" vertical="top" wrapText="1"/>
    </xf>
    <xf numFmtId="0" fontId="29" fillId="2" borderId="13" xfId="1" applyFont="1" applyFill="1" applyBorder="1" applyAlignment="1">
      <alignment horizontal="left" vertical="top" wrapText="1"/>
    </xf>
    <xf numFmtId="49" fontId="25" fillId="2" borderId="8" xfId="1" applyNumberFormat="1" applyFont="1" applyFill="1" applyBorder="1" applyAlignment="1">
      <alignment horizontal="left" vertical="top" wrapText="1"/>
    </xf>
    <xf numFmtId="49" fontId="12" fillId="2" borderId="0" xfId="1" applyNumberFormat="1" applyFont="1" applyFill="1" applyBorder="1" applyAlignment="1">
      <alignment horizontal="left" wrapText="1"/>
    </xf>
    <xf numFmtId="164" fontId="28" fillId="2" borderId="1" xfId="1" applyNumberFormat="1" applyFont="1" applyFill="1" applyBorder="1" applyAlignment="1">
      <alignment horizontal="center" vertical="top" wrapText="1"/>
    </xf>
    <xf numFmtId="164" fontId="28" fillId="2" borderId="7" xfId="1" applyNumberFormat="1" applyFont="1" applyFill="1" applyBorder="1" applyAlignment="1">
      <alignment horizontal="center" vertical="top" wrapText="1"/>
    </xf>
    <xf numFmtId="164" fontId="28" fillId="2" borderId="5" xfId="1" applyNumberFormat="1" applyFont="1" applyFill="1" applyBorder="1" applyAlignment="1">
      <alignment horizontal="center" vertical="top" wrapText="1"/>
    </xf>
    <xf numFmtId="0" fontId="25" fillId="2" borderId="1" xfId="1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5" fillId="2" borderId="1" xfId="1" applyFont="1" applyFill="1" applyBorder="1" applyAlignment="1">
      <alignment horizontal="center" vertical="top" wrapText="1"/>
    </xf>
    <xf numFmtId="0" fontId="25" fillId="2" borderId="5" xfId="1" applyFont="1" applyFill="1" applyBorder="1" applyAlignment="1">
      <alignment horizontal="center" vertical="top" wrapText="1"/>
    </xf>
    <xf numFmtId="14" fontId="28" fillId="2" borderId="2" xfId="1" applyNumberFormat="1" applyFont="1" applyFill="1" applyBorder="1" applyAlignment="1">
      <alignment horizontal="center" vertical="top" wrapText="1"/>
    </xf>
    <xf numFmtId="164" fontId="28" fillId="2" borderId="2" xfId="1" applyNumberFormat="1" applyFont="1" applyFill="1" applyBorder="1" applyAlignment="1">
      <alignment horizontal="center" vertical="top" wrapText="1"/>
    </xf>
    <xf numFmtId="0" fontId="25" fillId="2" borderId="2" xfId="1" applyFont="1" applyFill="1" applyBorder="1" applyAlignment="1">
      <alignment horizontal="left" vertical="top" wrapText="1"/>
    </xf>
    <xf numFmtId="0" fontId="30" fillId="2" borderId="12" xfId="1" applyFont="1" applyFill="1" applyBorder="1" applyAlignment="1">
      <alignment horizontal="left" vertical="top" wrapText="1"/>
    </xf>
    <xf numFmtId="0" fontId="30" fillId="2" borderId="10" xfId="1" applyFont="1" applyFill="1" applyBorder="1" applyAlignment="1">
      <alignment horizontal="left" vertical="top" wrapText="1"/>
    </xf>
    <xf numFmtId="0" fontId="30" fillId="2" borderId="3" xfId="1" applyFont="1" applyFill="1" applyBorder="1" applyAlignment="1">
      <alignment horizontal="left" vertical="top" wrapText="1"/>
    </xf>
    <xf numFmtId="0" fontId="28" fillId="2" borderId="5" xfId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center" vertical="top" wrapText="1"/>
    </xf>
    <xf numFmtId="0" fontId="25" fillId="2" borderId="7" xfId="1" applyFont="1" applyFill="1" applyBorder="1" applyAlignment="1">
      <alignment horizontal="center" vertical="top" wrapText="1"/>
    </xf>
    <xf numFmtId="49" fontId="25" fillId="2" borderId="7" xfId="1" applyNumberFormat="1" applyFont="1" applyFill="1" applyBorder="1" applyAlignment="1">
      <alignment horizontal="left" vertical="top" wrapText="1"/>
    </xf>
    <xf numFmtId="49" fontId="25" fillId="2" borderId="5" xfId="1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center" vertical="top" wrapText="1"/>
    </xf>
    <xf numFmtId="0" fontId="37" fillId="2" borderId="0" xfId="0" applyFont="1" applyFill="1" applyAlignment="1">
      <alignment horizontal="left"/>
    </xf>
    <xf numFmtId="164" fontId="25" fillId="2" borderId="12" xfId="1" applyNumberFormat="1" applyFont="1" applyFill="1" applyBorder="1" applyAlignment="1">
      <alignment horizontal="center" vertical="center" wrapText="1"/>
    </xf>
    <xf numFmtId="164" fontId="25" fillId="2" borderId="3" xfId="1" applyNumberFormat="1" applyFont="1" applyFill="1" applyBorder="1" applyAlignment="1">
      <alignment horizontal="center" vertical="center" wrapText="1"/>
    </xf>
    <xf numFmtId="164" fontId="25" fillId="2" borderId="12" xfId="1" applyNumberFormat="1" applyFont="1" applyFill="1" applyBorder="1" applyAlignment="1">
      <alignment horizontal="center" vertical="center"/>
    </xf>
    <xf numFmtId="164" fontId="25" fillId="2" borderId="3" xfId="1" applyNumberFormat="1" applyFont="1" applyFill="1" applyBorder="1" applyAlignment="1">
      <alignment horizontal="center" vertical="center"/>
    </xf>
    <xf numFmtId="0" fontId="25" fillId="2" borderId="1" xfId="2" applyFont="1" applyFill="1" applyBorder="1" applyAlignment="1" applyProtection="1">
      <alignment horizontal="center" vertical="top" wrapText="1"/>
    </xf>
    <xf numFmtId="0" fontId="25" fillId="2" borderId="7" xfId="2" applyFont="1" applyFill="1" applyBorder="1" applyAlignment="1" applyProtection="1">
      <alignment horizontal="center" vertical="top" wrapText="1"/>
    </xf>
    <xf numFmtId="0" fontId="25" fillId="2" borderId="5" xfId="2" applyFont="1" applyFill="1" applyBorder="1" applyAlignment="1" applyProtection="1">
      <alignment horizontal="center" vertical="top" wrapText="1"/>
    </xf>
    <xf numFmtId="164" fontId="25" fillId="2" borderId="12" xfId="2" applyNumberFormat="1" applyFont="1" applyFill="1" applyBorder="1" applyAlignment="1" applyProtection="1">
      <alignment horizontal="center" vertical="top" wrapText="1"/>
    </xf>
    <xf numFmtId="164" fontId="25" fillId="2" borderId="10" xfId="2" applyNumberFormat="1" applyFont="1" applyFill="1" applyBorder="1" applyAlignment="1" applyProtection="1">
      <alignment horizontal="center" vertical="top" wrapText="1"/>
    </xf>
    <xf numFmtId="164" fontId="25" fillId="2" borderId="3" xfId="2" applyNumberFormat="1" applyFont="1" applyFill="1" applyBorder="1" applyAlignment="1" applyProtection="1">
      <alignment horizontal="center" vertical="top" wrapText="1"/>
    </xf>
    <xf numFmtId="49" fontId="25" fillId="2" borderId="1" xfId="1" applyNumberFormat="1" applyFont="1" applyFill="1" applyBorder="1" applyAlignment="1">
      <alignment horizontal="center" vertical="top"/>
    </xf>
    <xf numFmtId="49" fontId="25" fillId="2" borderId="5" xfId="1" applyNumberFormat="1" applyFont="1" applyFill="1" applyBorder="1" applyAlignment="1">
      <alignment horizontal="center" vertical="top"/>
    </xf>
    <xf numFmtId="164" fontId="25" fillId="2" borderId="0" xfId="1" applyNumberFormat="1" applyFont="1" applyFill="1" applyAlignment="1">
      <alignment horizontal="center"/>
    </xf>
    <xf numFmtId="49" fontId="25" fillId="2" borderId="0" xfId="1" applyNumberFormat="1" applyFont="1" applyFill="1" applyBorder="1" applyAlignment="1">
      <alignment horizontal="center"/>
    </xf>
    <xf numFmtId="49" fontId="25" fillId="2" borderId="0" xfId="1" applyNumberFormat="1" applyFont="1" applyFill="1" applyBorder="1" applyAlignment="1">
      <alignment horizont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296E051552D9B0DE54C4EEA366783458DCF3E2F270B1C5BE0EE0B1036681A6753D4434517D8E791EF555ABSAVC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8"/>
  <sheetViews>
    <sheetView tabSelected="1" view="pageBreakPreview" topLeftCell="A29" zoomScale="26" zoomScaleNormal="40" zoomScaleSheetLayoutView="26" workbookViewId="0">
      <selection activeCell="D13" sqref="D13:D14"/>
    </sheetView>
  </sheetViews>
  <sheetFormatPr defaultColWidth="9.140625" defaultRowHeight="36" x14ac:dyDescent="0.25"/>
  <cols>
    <col min="1" max="1" width="27.140625" style="169" customWidth="1"/>
    <col min="2" max="2" width="81.140625" style="135" customWidth="1"/>
    <col min="3" max="3" width="43.85546875" style="135" customWidth="1"/>
    <col min="4" max="4" width="46" style="146" customWidth="1"/>
    <col min="5" max="5" width="43.140625" style="146" customWidth="1"/>
    <col min="6" max="6" width="16.85546875" style="132" customWidth="1"/>
    <col min="7" max="7" width="13.140625" style="132" customWidth="1"/>
    <col min="8" max="8" width="16" style="132" customWidth="1"/>
    <col min="9" max="9" width="45.5703125" style="146" customWidth="1"/>
    <col min="10" max="10" width="13.85546875" style="132" customWidth="1"/>
    <col min="11" max="11" width="49.85546875" style="146" customWidth="1"/>
    <col min="12" max="12" width="15.5703125" style="132" customWidth="1"/>
    <col min="13" max="13" width="21.7109375" style="132" customWidth="1"/>
    <col min="14" max="14" width="42.85546875" style="167" customWidth="1"/>
    <col min="15" max="15" width="15.28515625" style="167" customWidth="1"/>
    <col min="16" max="16" width="46.7109375" style="176" customWidth="1"/>
    <col min="17" max="17" width="14.85546875" style="132" customWidth="1"/>
    <col min="18" max="18" width="14.5703125" style="132" customWidth="1"/>
    <col min="19" max="19" width="14.140625" style="132" customWidth="1"/>
    <col min="20" max="20" width="48.7109375" style="146" customWidth="1"/>
    <col min="21" max="21" width="59.7109375" style="132" customWidth="1"/>
    <col min="22" max="22" width="12.42578125" style="132" customWidth="1"/>
    <col min="23" max="23" width="25.28515625" style="132" customWidth="1"/>
    <col min="24" max="24" width="32.5703125" style="133" customWidth="1"/>
    <col min="25" max="25" width="23.5703125" style="133" customWidth="1"/>
    <col min="26" max="26" width="35.5703125" style="133" customWidth="1"/>
    <col min="27" max="27" width="79.42578125" style="135" customWidth="1"/>
    <col min="28" max="28" width="44.85546875" style="165" bestFit="1" customWidth="1"/>
    <col min="29" max="32" width="9.140625" style="132"/>
    <col min="33" max="33" width="42" style="132" customWidth="1"/>
    <col min="34" max="16384" width="9.140625" style="132"/>
  </cols>
  <sheetData>
    <row r="1" spans="1:33" ht="61.5" x14ac:dyDescent="0.2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161"/>
    </row>
    <row r="2" spans="1:33" ht="61.5" x14ac:dyDescent="0.25">
      <c r="A2" s="219" t="s">
        <v>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161"/>
    </row>
    <row r="3" spans="1:33" ht="61.5" x14ac:dyDescent="0.25">
      <c r="A3" s="219" t="s">
        <v>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161"/>
    </row>
    <row r="4" spans="1:33" ht="61.5" x14ac:dyDescent="0.25">
      <c r="A4" s="219" t="s">
        <v>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161"/>
    </row>
    <row r="5" spans="1:33" ht="61.5" x14ac:dyDescent="0.25">
      <c r="A5" s="220" t="s">
        <v>424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161"/>
    </row>
    <row r="6" spans="1:33" x14ac:dyDescent="0.25">
      <c r="A6" s="1"/>
      <c r="B6" s="2"/>
      <c r="C6" s="4"/>
      <c r="D6" s="139"/>
      <c r="E6" s="139"/>
      <c r="F6" s="3"/>
      <c r="G6" s="3"/>
      <c r="H6" s="3"/>
      <c r="I6" s="139"/>
      <c r="J6" s="3"/>
      <c r="K6" s="139"/>
      <c r="L6" s="3"/>
      <c r="M6" s="3"/>
      <c r="N6" s="3"/>
      <c r="O6" s="3"/>
      <c r="P6" s="139"/>
      <c r="Q6" s="3"/>
      <c r="R6" s="3"/>
      <c r="S6" s="3"/>
      <c r="T6" s="139"/>
      <c r="U6" s="4"/>
      <c r="V6" s="1"/>
      <c r="W6" s="1"/>
      <c r="X6" s="5"/>
      <c r="Y6" s="5"/>
      <c r="Z6" s="1"/>
      <c r="AA6" s="4"/>
      <c r="AB6" s="161"/>
    </row>
    <row r="7" spans="1:33" ht="86.25" customHeight="1" x14ac:dyDescent="0.25">
      <c r="A7" s="224" t="s">
        <v>4</v>
      </c>
      <c r="B7" s="226" t="s">
        <v>5</v>
      </c>
      <c r="C7" s="226" t="s">
        <v>6</v>
      </c>
      <c r="D7" s="227" t="s">
        <v>233</v>
      </c>
      <c r="E7" s="227"/>
      <c r="F7" s="227"/>
      <c r="G7" s="227"/>
      <c r="H7" s="227"/>
      <c r="I7" s="227" t="s">
        <v>7</v>
      </c>
      <c r="J7" s="227"/>
      <c r="K7" s="227"/>
      <c r="L7" s="227"/>
      <c r="M7" s="227"/>
      <c r="N7" s="227" t="s">
        <v>8</v>
      </c>
      <c r="O7" s="227"/>
      <c r="P7" s="227"/>
      <c r="Q7" s="227"/>
      <c r="R7" s="227"/>
      <c r="S7" s="227"/>
      <c r="T7" s="227" t="s">
        <v>231</v>
      </c>
      <c r="U7" s="224" t="s">
        <v>232</v>
      </c>
      <c r="V7" s="225" t="s">
        <v>9</v>
      </c>
      <c r="W7" s="225"/>
      <c r="X7" s="225"/>
      <c r="Y7" s="225"/>
      <c r="Z7" s="224" t="s">
        <v>10</v>
      </c>
      <c r="AA7" s="226" t="s">
        <v>11</v>
      </c>
      <c r="AB7" s="161"/>
    </row>
    <row r="8" spans="1:33" ht="282" x14ac:dyDescent="0.25">
      <c r="A8" s="224"/>
      <c r="B8" s="226"/>
      <c r="C8" s="226"/>
      <c r="D8" s="227"/>
      <c r="E8" s="227"/>
      <c r="F8" s="227"/>
      <c r="G8" s="227"/>
      <c r="H8" s="227"/>
      <c r="I8" s="227" t="s">
        <v>12</v>
      </c>
      <c r="J8" s="227"/>
      <c r="K8" s="227"/>
      <c r="L8" s="227"/>
      <c r="M8" s="149" t="s">
        <v>13</v>
      </c>
      <c r="N8" s="227"/>
      <c r="O8" s="227"/>
      <c r="P8" s="227"/>
      <c r="Q8" s="227"/>
      <c r="R8" s="227"/>
      <c r="S8" s="227"/>
      <c r="T8" s="227"/>
      <c r="U8" s="224"/>
      <c r="V8" s="225"/>
      <c r="W8" s="225"/>
      <c r="X8" s="225"/>
      <c r="Y8" s="225"/>
      <c r="Z8" s="224"/>
      <c r="AA8" s="226"/>
      <c r="AB8" s="161"/>
    </row>
    <row r="9" spans="1:33" ht="327" customHeight="1" x14ac:dyDescent="0.25">
      <c r="A9" s="224"/>
      <c r="B9" s="226"/>
      <c r="C9" s="226"/>
      <c r="D9" s="140" t="s">
        <v>14</v>
      </c>
      <c r="E9" s="140" t="s">
        <v>15</v>
      </c>
      <c r="F9" s="7" t="s">
        <v>16</v>
      </c>
      <c r="G9" s="6" t="s">
        <v>17</v>
      </c>
      <c r="H9" s="6" t="s">
        <v>18</v>
      </c>
      <c r="I9" s="140" t="s">
        <v>14</v>
      </c>
      <c r="J9" s="7" t="s">
        <v>14</v>
      </c>
      <c r="K9" s="140" t="s">
        <v>15</v>
      </c>
      <c r="L9" s="7" t="s">
        <v>15</v>
      </c>
      <c r="M9" s="6" t="s">
        <v>17</v>
      </c>
      <c r="N9" s="6" t="s">
        <v>14</v>
      </c>
      <c r="O9" s="7" t="s">
        <v>14</v>
      </c>
      <c r="P9" s="140" t="s">
        <v>15</v>
      </c>
      <c r="Q9" s="7" t="s">
        <v>15</v>
      </c>
      <c r="R9" s="6" t="s">
        <v>17</v>
      </c>
      <c r="S9" s="6" t="s">
        <v>18</v>
      </c>
      <c r="T9" s="227"/>
      <c r="U9" s="224"/>
      <c r="V9" s="8" t="s">
        <v>19</v>
      </c>
      <c r="W9" s="8" t="s">
        <v>20</v>
      </c>
      <c r="X9" s="8" t="s">
        <v>21</v>
      </c>
      <c r="Y9" s="8" t="s">
        <v>22</v>
      </c>
      <c r="Z9" s="224"/>
      <c r="AA9" s="226"/>
      <c r="AB9" s="162"/>
    </row>
    <row r="10" spans="1:33" x14ac:dyDescent="0.25">
      <c r="A10" s="9">
        <v>1</v>
      </c>
      <c r="B10" s="134">
        <v>2</v>
      </c>
      <c r="C10" s="134">
        <v>3</v>
      </c>
      <c r="D10" s="141">
        <v>4</v>
      </c>
      <c r="E10" s="141">
        <v>5</v>
      </c>
      <c r="F10" s="9">
        <v>6</v>
      </c>
      <c r="G10" s="9">
        <v>7</v>
      </c>
      <c r="H10" s="9">
        <v>8</v>
      </c>
      <c r="I10" s="141">
        <v>9</v>
      </c>
      <c r="J10" s="9">
        <v>10</v>
      </c>
      <c r="K10" s="141">
        <v>11</v>
      </c>
      <c r="L10" s="9">
        <v>12</v>
      </c>
      <c r="M10" s="9">
        <v>13</v>
      </c>
      <c r="N10" s="121">
        <v>14</v>
      </c>
      <c r="O10" s="121">
        <v>15</v>
      </c>
      <c r="P10" s="182">
        <v>16</v>
      </c>
      <c r="Q10" s="9">
        <v>17</v>
      </c>
      <c r="R10" s="9">
        <v>18</v>
      </c>
      <c r="S10" s="9">
        <v>19</v>
      </c>
      <c r="T10" s="141">
        <v>20</v>
      </c>
      <c r="U10" s="9">
        <v>21</v>
      </c>
      <c r="V10" s="9">
        <v>22</v>
      </c>
      <c r="W10" s="9">
        <v>23</v>
      </c>
      <c r="X10" s="9">
        <v>24</v>
      </c>
      <c r="Y10" s="9">
        <v>25</v>
      </c>
      <c r="Z10" s="9">
        <v>26</v>
      </c>
      <c r="AA10" s="134">
        <v>27</v>
      </c>
      <c r="AB10" s="163"/>
    </row>
    <row r="11" spans="1:33" ht="103.5" x14ac:dyDescent="0.25">
      <c r="A11" s="10"/>
      <c r="B11" s="11" t="s">
        <v>23</v>
      </c>
      <c r="C11" s="137"/>
      <c r="D11" s="142">
        <f>D13+D15+D63+D83</f>
        <v>26096390.100000001</v>
      </c>
      <c r="E11" s="142">
        <f>E13+E15+E63+E83</f>
        <v>42195771.700000003</v>
      </c>
      <c r="F11" s="12">
        <f>F12+F15+F63+F83</f>
        <v>0</v>
      </c>
      <c r="G11" s="12">
        <f>G12+G15+G63+G83</f>
        <v>0</v>
      </c>
      <c r="H11" s="12">
        <f>H12+H15+H63+H83</f>
        <v>0</v>
      </c>
      <c r="I11" s="142">
        <f>I12+I15+I63+I83</f>
        <v>26096390.100000001</v>
      </c>
      <c r="J11" s="12">
        <f>J12+J15+J63+J83</f>
        <v>0</v>
      </c>
      <c r="K11" s="142">
        <f>K13+K15+K63+K83</f>
        <v>42288113.799999997</v>
      </c>
      <c r="L11" s="12">
        <f>L12+L15+L63+L83</f>
        <v>0</v>
      </c>
      <c r="M11" s="12">
        <f>M12+M15+M63+M83</f>
        <v>0</v>
      </c>
      <c r="N11" s="12">
        <f>N12+N15+N63+N83</f>
        <v>7660515.432</v>
      </c>
      <c r="O11" s="12">
        <f>O12+O15+O63+O83</f>
        <v>0</v>
      </c>
      <c r="P11" s="142">
        <f>P13+P15+P63+P83</f>
        <v>9270628.7960000001</v>
      </c>
      <c r="Q11" s="12">
        <f>Q12+Q15+Q63+Q83</f>
        <v>0</v>
      </c>
      <c r="R11" s="12">
        <f>R12+R15+R63+R83</f>
        <v>0</v>
      </c>
      <c r="S11" s="12">
        <f>S12+S15+S63+S83</f>
        <v>0</v>
      </c>
      <c r="T11" s="142">
        <f>T13+T15+T63+T83</f>
        <v>639057.5</v>
      </c>
      <c r="U11" s="116" t="s">
        <v>24</v>
      </c>
      <c r="V11" s="116" t="s">
        <v>24</v>
      </c>
      <c r="W11" s="116" t="s">
        <v>24</v>
      </c>
      <c r="X11" s="116" t="s">
        <v>24</v>
      </c>
      <c r="Y11" s="116" t="s">
        <v>24</v>
      </c>
      <c r="Z11" s="116" t="s">
        <v>24</v>
      </c>
      <c r="AA11" s="13" t="s">
        <v>24</v>
      </c>
      <c r="AB11" s="164"/>
    </row>
    <row r="12" spans="1:33" ht="160.5" customHeight="1" x14ac:dyDescent="0.25">
      <c r="A12" s="116"/>
      <c r="B12" s="11" t="s">
        <v>25</v>
      </c>
      <c r="C12" s="138"/>
      <c r="D12" s="143"/>
      <c r="E12" s="143"/>
      <c r="F12" s="117"/>
      <c r="G12" s="117"/>
      <c r="H12" s="117"/>
      <c r="I12" s="143"/>
      <c r="J12" s="117"/>
      <c r="K12" s="143"/>
      <c r="L12" s="117"/>
      <c r="M12" s="117"/>
      <c r="N12" s="117"/>
      <c r="O12" s="117"/>
      <c r="P12" s="143"/>
      <c r="Q12" s="117"/>
      <c r="R12" s="117"/>
      <c r="S12" s="117"/>
      <c r="T12" s="143"/>
      <c r="U12" s="116"/>
      <c r="V12" s="116"/>
      <c r="W12" s="116"/>
      <c r="X12" s="116"/>
      <c r="Y12" s="116"/>
      <c r="Z12" s="116"/>
      <c r="AA12" s="13"/>
      <c r="AB12" s="164"/>
    </row>
    <row r="13" spans="1:33" ht="408" customHeight="1" x14ac:dyDescent="0.25">
      <c r="A13" s="228" t="s">
        <v>26</v>
      </c>
      <c r="B13" s="230" t="s">
        <v>447</v>
      </c>
      <c r="C13" s="232" t="s">
        <v>27</v>
      </c>
      <c r="D13" s="234">
        <v>0</v>
      </c>
      <c r="E13" s="236">
        <v>991695.1</v>
      </c>
      <c r="F13" s="238">
        <v>0</v>
      </c>
      <c r="G13" s="238">
        <v>0</v>
      </c>
      <c r="H13" s="238">
        <v>0</v>
      </c>
      <c r="I13" s="234">
        <v>0</v>
      </c>
      <c r="J13" s="238">
        <v>0</v>
      </c>
      <c r="K13" s="234">
        <v>989759.7</v>
      </c>
      <c r="L13" s="238">
        <v>0</v>
      </c>
      <c r="M13" s="238">
        <v>0</v>
      </c>
      <c r="N13" s="238">
        <v>0</v>
      </c>
      <c r="O13" s="238">
        <v>0</v>
      </c>
      <c r="P13" s="234">
        <v>566133.9</v>
      </c>
      <c r="Q13" s="238">
        <v>0</v>
      </c>
      <c r="R13" s="238">
        <v>0</v>
      </c>
      <c r="S13" s="238">
        <v>0</v>
      </c>
      <c r="T13" s="234">
        <v>49674.8</v>
      </c>
      <c r="U13" s="242"/>
      <c r="V13" s="228" t="s">
        <v>24</v>
      </c>
      <c r="W13" s="228" t="s">
        <v>24</v>
      </c>
      <c r="X13" s="228" t="s">
        <v>24</v>
      </c>
      <c r="Y13" s="228" t="s">
        <v>24</v>
      </c>
      <c r="Z13" s="228" t="s">
        <v>24</v>
      </c>
      <c r="AA13" s="240" t="s">
        <v>24</v>
      </c>
      <c r="AB13" s="164"/>
    </row>
    <row r="14" spans="1:33" ht="219" hidden="1" customHeight="1" x14ac:dyDescent="0.25">
      <c r="A14" s="229"/>
      <c r="B14" s="231"/>
      <c r="C14" s="233"/>
      <c r="D14" s="235"/>
      <c r="E14" s="237"/>
      <c r="F14" s="239"/>
      <c r="G14" s="239"/>
      <c r="H14" s="239"/>
      <c r="I14" s="235"/>
      <c r="J14" s="239"/>
      <c r="K14" s="235"/>
      <c r="L14" s="239"/>
      <c r="M14" s="239"/>
      <c r="N14" s="239"/>
      <c r="O14" s="239"/>
      <c r="P14" s="235"/>
      <c r="Q14" s="239"/>
      <c r="R14" s="239"/>
      <c r="S14" s="239"/>
      <c r="T14" s="235"/>
      <c r="U14" s="243"/>
      <c r="V14" s="229"/>
      <c r="W14" s="229"/>
      <c r="X14" s="229"/>
      <c r="Y14" s="229"/>
      <c r="Z14" s="229"/>
      <c r="AA14" s="241"/>
      <c r="AB14" s="164">
        <f>P14-K14</f>
        <v>0</v>
      </c>
    </row>
    <row r="15" spans="1:33" ht="172.5" x14ac:dyDescent="0.6">
      <c r="A15" s="15" t="s">
        <v>28</v>
      </c>
      <c r="B15" s="11" t="s">
        <v>29</v>
      </c>
      <c r="C15" s="137"/>
      <c r="D15" s="142">
        <f>SUM(D16:D62)</f>
        <v>5302918.4000000004</v>
      </c>
      <c r="E15" s="142">
        <f>SUM(E16:E62)</f>
        <v>11602128.799999999</v>
      </c>
      <c r="F15" s="142">
        <f t="shared" ref="F15:S15" si="0">SUM(F16:F62)</f>
        <v>0</v>
      </c>
      <c r="G15" s="142">
        <f t="shared" si="0"/>
        <v>0</v>
      </c>
      <c r="H15" s="142">
        <f t="shared" si="0"/>
        <v>0</v>
      </c>
      <c r="I15" s="142">
        <f t="shared" si="0"/>
        <v>5302918.4000000004</v>
      </c>
      <c r="J15" s="142">
        <f t="shared" si="0"/>
        <v>0</v>
      </c>
      <c r="K15" s="142">
        <f>SUM(K16:K62)</f>
        <v>11602128.799999999</v>
      </c>
      <c r="L15" s="142">
        <f t="shared" si="0"/>
        <v>0</v>
      </c>
      <c r="M15" s="142">
        <f t="shared" si="0"/>
        <v>0</v>
      </c>
      <c r="N15" s="142">
        <f t="shared" si="0"/>
        <v>1420001.9359999998</v>
      </c>
      <c r="O15" s="142">
        <f t="shared" si="0"/>
        <v>0</v>
      </c>
      <c r="P15" s="142">
        <f>SUM(P16:P62)</f>
        <v>3119037.1759999995</v>
      </c>
      <c r="Q15" s="142">
        <f t="shared" si="0"/>
        <v>0</v>
      </c>
      <c r="R15" s="142">
        <f t="shared" si="0"/>
        <v>0</v>
      </c>
      <c r="S15" s="142">
        <f t="shared" si="0"/>
        <v>0</v>
      </c>
      <c r="T15" s="142">
        <f>SUM(T16:T62)</f>
        <v>54601.7</v>
      </c>
      <c r="U15" s="16" t="s">
        <v>24</v>
      </c>
      <c r="V15" s="16" t="s">
        <v>24</v>
      </c>
      <c r="W15" s="16" t="s">
        <v>24</v>
      </c>
      <c r="X15" s="16" t="s">
        <v>24</v>
      </c>
      <c r="Y15" s="16" t="s">
        <v>24</v>
      </c>
      <c r="Z15" s="16" t="s">
        <v>24</v>
      </c>
      <c r="AA15" s="17" t="s">
        <v>24</v>
      </c>
      <c r="AB15" s="164"/>
      <c r="AG15" s="14"/>
    </row>
    <row r="16" spans="1:33" ht="402.75" customHeight="1" x14ac:dyDescent="0.25">
      <c r="A16" s="244" t="s">
        <v>26</v>
      </c>
      <c r="B16" s="230" t="s">
        <v>354</v>
      </c>
      <c r="C16" s="230" t="s">
        <v>27</v>
      </c>
      <c r="D16" s="234">
        <v>0</v>
      </c>
      <c r="E16" s="234">
        <v>396515.6</v>
      </c>
      <c r="F16" s="246">
        <v>0</v>
      </c>
      <c r="G16" s="238">
        <v>0</v>
      </c>
      <c r="H16" s="238">
        <v>0</v>
      </c>
      <c r="I16" s="234">
        <v>0</v>
      </c>
      <c r="J16" s="238">
        <v>0</v>
      </c>
      <c r="K16" s="234">
        <v>396515.6</v>
      </c>
      <c r="L16" s="238">
        <v>0</v>
      </c>
      <c r="M16" s="238">
        <v>0</v>
      </c>
      <c r="N16" s="238">
        <v>0</v>
      </c>
      <c r="O16" s="238">
        <v>0</v>
      </c>
      <c r="P16" s="234">
        <v>103354.1</v>
      </c>
      <c r="Q16" s="238">
        <v>0</v>
      </c>
      <c r="R16" s="238">
        <v>0</v>
      </c>
      <c r="S16" s="238">
        <v>0</v>
      </c>
      <c r="T16" s="234">
        <v>1124.3</v>
      </c>
      <c r="U16" s="248"/>
      <c r="V16" s="228"/>
      <c r="W16" s="250" t="s">
        <v>30</v>
      </c>
      <c r="X16" s="252">
        <v>2089</v>
      </c>
      <c r="Y16" s="252">
        <v>2125</v>
      </c>
      <c r="Z16" s="250" t="s">
        <v>31</v>
      </c>
      <c r="AA16" s="248"/>
      <c r="AB16" s="164">
        <f>Y16/X16*100</f>
        <v>101.72331258975586</v>
      </c>
    </row>
    <row r="17" spans="1:28" ht="120.75" hidden="1" customHeight="1" x14ac:dyDescent="0.25">
      <c r="A17" s="245"/>
      <c r="B17" s="231"/>
      <c r="C17" s="231"/>
      <c r="D17" s="235"/>
      <c r="E17" s="235"/>
      <c r="F17" s="247"/>
      <c r="G17" s="239"/>
      <c r="H17" s="239"/>
      <c r="I17" s="235"/>
      <c r="J17" s="239"/>
      <c r="K17" s="235"/>
      <c r="L17" s="239"/>
      <c r="M17" s="239"/>
      <c r="N17" s="239"/>
      <c r="O17" s="239"/>
      <c r="P17" s="235"/>
      <c r="Q17" s="239"/>
      <c r="R17" s="239"/>
      <c r="S17" s="239"/>
      <c r="T17" s="235"/>
      <c r="U17" s="249"/>
      <c r="V17" s="229"/>
      <c r="W17" s="251"/>
      <c r="X17" s="253"/>
      <c r="Y17" s="253"/>
      <c r="Z17" s="251"/>
      <c r="AA17" s="249"/>
      <c r="AB17" s="164" t="e">
        <f t="shared" ref="AB17:AB78" si="1">Y17/X17*100</f>
        <v>#DIV/0!</v>
      </c>
    </row>
    <row r="18" spans="1:28" ht="409.5" customHeight="1" x14ac:dyDescent="0.25">
      <c r="A18" s="244" t="s">
        <v>32</v>
      </c>
      <c r="B18" s="230" t="s">
        <v>355</v>
      </c>
      <c r="C18" s="230" t="s">
        <v>27</v>
      </c>
      <c r="D18" s="234">
        <v>0</v>
      </c>
      <c r="E18" s="236">
        <v>4910.2</v>
      </c>
      <c r="F18" s="238">
        <v>0</v>
      </c>
      <c r="G18" s="238">
        <v>0</v>
      </c>
      <c r="H18" s="238">
        <v>0</v>
      </c>
      <c r="I18" s="234">
        <v>0</v>
      </c>
      <c r="J18" s="238">
        <v>0</v>
      </c>
      <c r="K18" s="234">
        <v>4910.2</v>
      </c>
      <c r="L18" s="238">
        <v>0</v>
      </c>
      <c r="M18" s="238">
        <v>0</v>
      </c>
      <c r="N18" s="238">
        <v>0</v>
      </c>
      <c r="O18" s="238">
        <v>0</v>
      </c>
      <c r="P18" s="234">
        <v>925.9</v>
      </c>
      <c r="Q18" s="238">
        <v>0</v>
      </c>
      <c r="R18" s="238">
        <v>0</v>
      </c>
      <c r="S18" s="238">
        <v>0</v>
      </c>
      <c r="T18" s="234">
        <v>925.8</v>
      </c>
      <c r="U18" s="248"/>
      <c r="V18" s="228"/>
      <c r="W18" s="250" t="s">
        <v>30</v>
      </c>
      <c r="X18" s="228">
        <v>20</v>
      </c>
      <c r="Y18" s="228">
        <v>14</v>
      </c>
      <c r="Z18" s="250" t="s">
        <v>235</v>
      </c>
      <c r="AA18" s="248" t="s">
        <v>338</v>
      </c>
      <c r="AB18" s="164">
        <f t="shared" si="1"/>
        <v>70</v>
      </c>
    </row>
    <row r="19" spans="1:28" ht="0.75" customHeight="1" x14ac:dyDescent="0.25">
      <c r="A19" s="245"/>
      <c r="B19" s="231"/>
      <c r="C19" s="231"/>
      <c r="D19" s="235"/>
      <c r="E19" s="237"/>
      <c r="F19" s="239"/>
      <c r="G19" s="239"/>
      <c r="H19" s="239"/>
      <c r="I19" s="235"/>
      <c r="J19" s="239"/>
      <c r="K19" s="235"/>
      <c r="L19" s="239"/>
      <c r="M19" s="239"/>
      <c r="N19" s="239"/>
      <c r="O19" s="239"/>
      <c r="P19" s="235"/>
      <c r="Q19" s="239"/>
      <c r="R19" s="239"/>
      <c r="S19" s="239"/>
      <c r="T19" s="235"/>
      <c r="U19" s="249"/>
      <c r="V19" s="229"/>
      <c r="W19" s="251"/>
      <c r="X19" s="229"/>
      <c r="Y19" s="229"/>
      <c r="Z19" s="251"/>
      <c r="AA19" s="249"/>
      <c r="AB19" s="164" t="e">
        <f t="shared" si="1"/>
        <v>#DIV/0!</v>
      </c>
    </row>
    <row r="20" spans="1:28" ht="211.5" x14ac:dyDescent="0.25">
      <c r="A20" s="118" t="s">
        <v>33</v>
      </c>
      <c r="B20" s="148" t="s">
        <v>356</v>
      </c>
      <c r="C20" s="148" t="s">
        <v>27</v>
      </c>
      <c r="D20" s="143">
        <v>0</v>
      </c>
      <c r="E20" s="143">
        <v>24383.200000000001</v>
      </c>
      <c r="F20" s="117">
        <v>0</v>
      </c>
      <c r="G20" s="117">
        <v>0</v>
      </c>
      <c r="H20" s="117">
        <v>0</v>
      </c>
      <c r="I20" s="143">
        <v>0</v>
      </c>
      <c r="J20" s="117">
        <v>0</v>
      </c>
      <c r="K20" s="143">
        <v>24383.200000000001</v>
      </c>
      <c r="L20" s="117">
        <v>0</v>
      </c>
      <c r="M20" s="117">
        <v>0</v>
      </c>
      <c r="N20" s="117">
        <v>0</v>
      </c>
      <c r="O20" s="117">
        <v>0</v>
      </c>
      <c r="P20" s="143">
        <v>5829.1</v>
      </c>
      <c r="Q20" s="117">
        <v>0</v>
      </c>
      <c r="R20" s="117">
        <v>0</v>
      </c>
      <c r="S20" s="117">
        <v>0</v>
      </c>
      <c r="T20" s="143">
        <v>5829.1</v>
      </c>
      <c r="U20" s="114"/>
      <c r="V20" s="18"/>
      <c r="W20" s="171" t="s">
        <v>30</v>
      </c>
      <c r="X20" s="116">
        <v>83</v>
      </c>
      <c r="Y20" s="116">
        <v>82</v>
      </c>
      <c r="Z20" s="171" t="s">
        <v>235</v>
      </c>
      <c r="AA20" s="122" t="s">
        <v>338</v>
      </c>
      <c r="AB20" s="164">
        <f t="shared" si="1"/>
        <v>98.795180722891558</v>
      </c>
    </row>
    <row r="21" spans="1:28" ht="401.25" customHeight="1" x14ac:dyDescent="0.25">
      <c r="A21" s="244" t="s">
        <v>34</v>
      </c>
      <c r="B21" s="230" t="s">
        <v>357</v>
      </c>
      <c r="C21" s="230" t="s">
        <v>27</v>
      </c>
      <c r="D21" s="234">
        <v>0</v>
      </c>
      <c r="E21" s="234">
        <v>16537.2</v>
      </c>
      <c r="F21" s="238">
        <v>0</v>
      </c>
      <c r="G21" s="238">
        <v>0</v>
      </c>
      <c r="H21" s="238">
        <v>0</v>
      </c>
      <c r="I21" s="234">
        <v>0</v>
      </c>
      <c r="J21" s="238">
        <v>0</v>
      </c>
      <c r="K21" s="234">
        <v>16537.2</v>
      </c>
      <c r="L21" s="238">
        <v>0</v>
      </c>
      <c r="M21" s="238">
        <v>0</v>
      </c>
      <c r="N21" s="238">
        <v>0</v>
      </c>
      <c r="O21" s="238">
        <v>0</v>
      </c>
      <c r="P21" s="234">
        <v>13</v>
      </c>
      <c r="Q21" s="238">
        <v>0</v>
      </c>
      <c r="R21" s="238">
        <v>0</v>
      </c>
      <c r="S21" s="238">
        <v>0</v>
      </c>
      <c r="T21" s="234">
        <v>19.2</v>
      </c>
      <c r="U21" s="248"/>
      <c r="V21" s="228"/>
      <c r="W21" s="250" t="s">
        <v>30</v>
      </c>
      <c r="X21" s="252">
        <v>8274</v>
      </c>
      <c r="Y21" s="252" t="s">
        <v>339</v>
      </c>
      <c r="Z21" s="180" t="s">
        <v>235</v>
      </c>
      <c r="AA21" s="248" t="s">
        <v>346</v>
      </c>
      <c r="AB21" s="164" t="e">
        <f t="shared" si="1"/>
        <v>#VALUE!</v>
      </c>
    </row>
    <row r="22" spans="1:28" ht="161.25" hidden="1" customHeight="1" x14ac:dyDescent="0.25">
      <c r="A22" s="245"/>
      <c r="B22" s="231"/>
      <c r="C22" s="231"/>
      <c r="D22" s="235"/>
      <c r="E22" s="235"/>
      <c r="F22" s="239"/>
      <c r="G22" s="239"/>
      <c r="H22" s="239"/>
      <c r="I22" s="235"/>
      <c r="J22" s="239"/>
      <c r="K22" s="235"/>
      <c r="L22" s="239"/>
      <c r="M22" s="239"/>
      <c r="N22" s="239"/>
      <c r="O22" s="239"/>
      <c r="P22" s="235"/>
      <c r="Q22" s="239"/>
      <c r="R22" s="239"/>
      <c r="S22" s="239"/>
      <c r="T22" s="235"/>
      <c r="U22" s="249"/>
      <c r="V22" s="229"/>
      <c r="W22" s="251"/>
      <c r="X22" s="253"/>
      <c r="Y22" s="253"/>
      <c r="Z22" s="180" t="s">
        <v>235</v>
      </c>
      <c r="AA22" s="249"/>
      <c r="AB22" s="164" t="e">
        <f t="shared" si="1"/>
        <v>#DIV/0!</v>
      </c>
    </row>
    <row r="23" spans="1:28" ht="384" customHeight="1" x14ac:dyDescent="0.25">
      <c r="A23" s="118" t="s">
        <v>35</v>
      </c>
      <c r="B23" s="148" t="s">
        <v>358</v>
      </c>
      <c r="C23" s="148" t="s">
        <v>27</v>
      </c>
      <c r="D23" s="143">
        <v>154663.79999999999</v>
      </c>
      <c r="E23" s="143">
        <v>0</v>
      </c>
      <c r="F23" s="117">
        <v>0</v>
      </c>
      <c r="G23" s="117">
        <v>0</v>
      </c>
      <c r="H23" s="117">
        <v>0</v>
      </c>
      <c r="I23" s="143">
        <v>154663.79999999999</v>
      </c>
      <c r="J23" s="117">
        <v>0</v>
      </c>
      <c r="K23" s="143">
        <v>0</v>
      </c>
      <c r="L23" s="117">
        <v>0</v>
      </c>
      <c r="M23" s="117">
        <v>0</v>
      </c>
      <c r="N23" s="117">
        <v>44501.5</v>
      </c>
      <c r="O23" s="117">
        <v>0</v>
      </c>
      <c r="P23" s="143">
        <v>0</v>
      </c>
      <c r="Q23" s="117">
        <v>0</v>
      </c>
      <c r="R23" s="117">
        <v>0</v>
      </c>
      <c r="S23" s="117">
        <v>0</v>
      </c>
      <c r="T23" s="143">
        <v>14.7</v>
      </c>
      <c r="U23" s="122"/>
      <c r="V23" s="116"/>
      <c r="W23" s="171" t="s">
        <v>30</v>
      </c>
      <c r="X23" s="121">
        <v>9054</v>
      </c>
      <c r="Y23" s="121">
        <v>7883</v>
      </c>
      <c r="Z23" s="171" t="s">
        <v>235</v>
      </c>
      <c r="AA23" s="122" t="s">
        <v>338</v>
      </c>
      <c r="AB23" s="164">
        <f t="shared" si="1"/>
        <v>87.066489949193723</v>
      </c>
    </row>
    <row r="24" spans="1:28" ht="282" x14ac:dyDescent="0.25">
      <c r="A24" s="168" t="s">
        <v>36</v>
      </c>
      <c r="B24" s="148" t="s">
        <v>359</v>
      </c>
      <c r="C24" s="148" t="s">
        <v>27</v>
      </c>
      <c r="D24" s="143">
        <v>211.3</v>
      </c>
      <c r="E24" s="144">
        <v>0</v>
      </c>
      <c r="F24" s="117">
        <v>0</v>
      </c>
      <c r="G24" s="117">
        <v>0</v>
      </c>
      <c r="H24" s="117">
        <v>0</v>
      </c>
      <c r="I24" s="143">
        <v>211.3</v>
      </c>
      <c r="J24" s="117">
        <v>0</v>
      </c>
      <c r="K24" s="143">
        <v>0</v>
      </c>
      <c r="L24" s="117">
        <v>0</v>
      </c>
      <c r="M24" s="117">
        <v>0</v>
      </c>
      <c r="N24" s="117">
        <v>31.4</v>
      </c>
      <c r="O24" s="117">
        <v>0</v>
      </c>
      <c r="P24" s="143">
        <v>0</v>
      </c>
      <c r="Q24" s="117">
        <v>0</v>
      </c>
      <c r="R24" s="117">
        <v>0</v>
      </c>
      <c r="S24" s="117">
        <v>0</v>
      </c>
      <c r="T24" s="143">
        <v>0</v>
      </c>
      <c r="U24" s="122"/>
      <c r="V24" s="116"/>
      <c r="W24" s="171" t="s">
        <v>30</v>
      </c>
      <c r="X24" s="116">
        <v>7</v>
      </c>
      <c r="Y24" s="116">
        <v>8</v>
      </c>
      <c r="Z24" s="171" t="s">
        <v>31</v>
      </c>
      <c r="AA24" s="122"/>
      <c r="AB24" s="164">
        <f t="shared" si="1"/>
        <v>114.28571428571428</v>
      </c>
    </row>
    <row r="25" spans="1:28" ht="408.75" customHeight="1" x14ac:dyDescent="0.25">
      <c r="A25" s="250" t="s">
        <v>37</v>
      </c>
      <c r="B25" s="230" t="s">
        <v>360</v>
      </c>
      <c r="C25" s="230" t="s">
        <v>27</v>
      </c>
      <c r="D25" s="236">
        <v>0</v>
      </c>
      <c r="E25" s="236">
        <v>2667232.2000000002</v>
      </c>
      <c r="F25" s="238">
        <v>0</v>
      </c>
      <c r="G25" s="238">
        <v>0</v>
      </c>
      <c r="H25" s="238">
        <v>0</v>
      </c>
      <c r="I25" s="234">
        <v>0</v>
      </c>
      <c r="J25" s="238">
        <v>0</v>
      </c>
      <c r="K25" s="234">
        <v>2667232.2000000002</v>
      </c>
      <c r="L25" s="238">
        <v>0</v>
      </c>
      <c r="M25" s="238">
        <v>0</v>
      </c>
      <c r="N25" s="238">
        <v>0</v>
      </c>
      <c r="O25" s="238">
        <v>0</v>
      </c>
      <c r="P25" s="234">
        <v>640389</v>
      </c>
      <c r="Q25" s="238">
        <v>0</v>
      </c>
      <c r="R25" s="238">
        <v>0</v>
      </c>
      <c r="S25" s="238">
        <v>0</v>
      </c>
      <c r="T25" s="234">
        <v>9578.7999999999993</v>
      </c>
      <c r="U25" s="248"/>
      <c r="V25" s="228"/>
      <c r="W25" s="250" t="s">
        <v>30</v>
      </c>
      <c r="X25" s="252">
        <v>367292</v>
      </c>
      <c r="Y25" s="252">
        <v>371628</v>
      </c>
      <c r="Z25" s="250" t="s">
        <v>31</v>
      </c>
      <c r="AA25" s="248"/>
      <c r="AB25" s="164">
        <f t="shared" si="1"/>
        <v>101.18053211069122</v>
      </c>
    </row>
    <row r="26" spans="1:28" ht="318.75" customHeight="1" x14ac:dyDescent="0.25">
      <c r="A26" s="251"/>
      <c r="B26" s="231"/>
      <c r="C26" s="231"/>
      <c r="D26" s="237"/>
      <c r="E26" s="237"/>
      <c r="F26" s="239"/>
      <c r="G26" s="239"/>
      <c r="H26" s="239"/>
      <c r="I26" s="235"/>
      <c r="J26" s="239"/>
      <c r="K26" s="235"/>
      <c r="L26" s="239"/>
      <c r="M26" s="239"/>
      <c r="N26" s="239"/>
      <c r="O26" s="239"/>
      <c r="P26" s="235"/>
      <c r="Q26" s="239"/>
      <c r="R26" s="239"/>
      <c r="S26" s="239"/>
      <c r="T26" s="235"/>
      <c r="U26" s="249"/>
      <c r="V26" s="229"/>
      <c r="W26" s="251"/>
      <c r="X26" s="253"/>
      <c r="Y26" s="253"/>
      <c r="Z26" s="251"/>
      <c r="AA26" s="249"/>
      <c r="AB26" s="164"/>
    </row>
    <row r="27" spans="1:28" ht="408.75" customHeight="1" x14ac:dyDescent="0.25">
      <c r="A27" s="118" t="s">
        <v>39</v>
      </c>
      <c r="B27" s="148" t="s">
        <v>361</v>
      </c>
      <c r="C27" s="148" t="s">
        <v>27</v>
      </c>
      <c r="D27" s="143">
        <v>0</v>
      </c>
      <c r="E27" s="144">
        <v>1205114.7</v>
      </c>
      <c r="F27" s="124">
        <v>0</v>
      </c>
      <c r="G27" s="123">
        <v>0</v>
      </c>
      <c r="H27" s="123">
        <v>0</v>
      </c>
      <c r="I27" s="143">
        <v>0</v>
      </c>
      <c r="J27" s="123">
        <v>0</v>
      </c>
      <c r="K27" s="144">
        <v>1205114.7</v>
      </c>
      <c r="L27" s="123">
        <v>0</v>
      </c>
      <c r="M27" s="123">
        <v>0</v>
      </c>
      <c r="N27" s="123">
        <v>0</v>
      </c>
      <c r="O27" s="123">
        <v>0</v>
      </c>
      <c r="P27" s="143">
        <v>679673.2</v>
      </c>
      <c r="Q27" s="123">
        <v>0</v>
      </c>
      <c r="R27" s="123">
        <v>0</v>
      </c>
      <c r="S27" s="123">
        <v>0</v>
      </c>
      <c r="T27" s="143">
        <v>6797.2</v>
      </c>
      <c r="U27" s="125"/>
      <c r="V27" s="18"/>
      <c r="W27" s="114" t="s">
        <v>40</v>
      </c>
      <c r="X27" s="121">
        <v>64163</v>
      </c>
      <c r="Y27" s="121">
        <v>57685</v>
      </c>
      <c r="Z27" s="171" t="s">
        <v>235</v>
      </c>
      <c r="AA27" s="122" t="s">
        <v>338</v>
      </c>
      <c r="AB27" s="164">
        <f t="shared" si="1"/>
        <v>89.903838660910495</v>
      </c>
    </row>
    <row r="28" spans="1:28" ht="408.75" customHeight="1" x14ac:dyDescent="0.25">
      <c r="A28" s="244" t="s">
        <v>41</v>
      </c>
      <c r="B28" s="230" t="s">
        <v>362</v>
      </c>
      <c r="C28" s="230" t="s">
        <v>27</v>
      </c>
      <c r="D28" s="234">
        <v>3792350.2</v>
      </c>
      <c r="E28" s="236">
        <v>0</v>
      </c>
      <c r="F28" s="246">
        <v>0</v>
      </c>
      <c r="G28" s="238">
        <v>0</v>
      </c>
      <c r="H28" s="238">
        <v>0</v>
      </c>
      <c r="I28" s="234">
        <v>3792350.2</v>
      </c>
      <c r="J28" s="238">
        <v>0</v>
      </c>
      <c r="K28" s="234">
        <v>0</v>
      </c>
      <c r="L28" s="238">
        <v>0</v>
      </c>
      <c r="M28" s="238">
        <v>0</v>
      </c>
      <c r="N28" s="238">
        <v>1051194</v>
      </c>
      <c r="O28" s="238">
        <v>0</v>
      </c>
      <c r="P28" s="234">
        <v>0</v>
      </c>
      <c r="Q28" s="238">
        <v>0</v>
      </c>
      <c r="R28" s="238">
        <v>0</v>
      </c>
      <c r="S28" s="238">
        <v>0</v>
      </c>
      <c r="T28" s="234">
        <v>7467.6</v>
      </c>
      <c r="U28" s="248"/>
      <c r="V28" s="228"/>
      <c r="W28" s="250" t="s">
        <v>30</v>
      </c>
      <c r="X28" s="252">
        <v>474910</v>
      </c>
      <c r="Y28" s="252">
        <v>478721</v>
      </c>
      <c r="Z28" s="250" t="s">
        <v>31</v>
      </c>
      <c r="AA28" s="248"/>
      <c r="AB28" s="164">
        <f t="shared" si="1"/>
        <v>100.80246783601103</v>
      </c>
    </row>
    <row r="29" spans="1:28" ht="171" customHeight="1" x14ac:dyDescent="0.25">
      <c r="A29" s="245"/>
      <c r="B29" s="231"/>
      <c r="C29" s="231"/>
      <c r="D29" s="235"/>
      <c r="E29" s="237"/>
      <c r="F29" s="247"/>
      <c r="G29" s="239"/>
      <c r="H29" s="239"/>
      <c r="I29" s="235"/>
      <c r="J29" s="239"/>
      <c r="K29" s="235"/>
      <c r="L29" s="239"/>
      <c r="M29" s="239"/>
      <c r="N29" s="239"/>
      <c r="O29" s="239"/>
      <c r="P29" s="235"/>
      <c r="Q29" s="239"/>
      <c r="R29" s="239"/>
      <c r="S29" s="239"/>
      <c r="T29" s="235"/>
      <c r="U29" s="249"/>
      <c r="V29" s="229"/>
      <c r="W29" s="251"/>
      <c r="X29" s="253"/>
      <c r="Y29" s="253"/>
      <c r="Z29" s="251"/>
      <c r="AA29" s="249"/>
      <c r="AB29" s="164"/>
    </row>
    <row r="30" spans="1:28" ht="408.75" customHeight="1" x14ac:dyDescent="0.25">
      <c r="A30" s="118" t="s">
        <v>42</v>
      </c>
      <c r="B30" s="148" t="s">
        <v>363</v>
      </c>
      <c r="C30" s="148" t="s">
        <v>27</v>
      </c>
      <c r="D30" s="143">
        <v>6020.1</v>
      </c>
      <c r="E30" s="144">
        <v>5102.6000000000004</v>
      </c>
      <c r="F30" s="124">
        <v>0</v>
      </c>
      <c r="G30" s="123">
        <v>0</v>
      </c>
      <c r="H30" s="123">
        <v>0</v>
      </c>
      <c r="I30" s="143">
        <v>6020.1</v>
      </c>
      <c r="J30" s="123">
        <v>0</v>
      </c>
      <c r="K30" s="143">
        <v>5102.6000000000004</v>
      </c>
      <c r="L30" s="123">
        <v>0</v>
      </c>
      <c r="M30" s="123">
        <v>0</v>
      </c>
      <c r="N30" s="123">
        <v>3770.3359999999998</v>
      </c>
      <c r="O30" s="123">
        <v>0</v>
      </c>
      <c r="P30" s="143">
        <v>2009.3710000000001</v>
      </c>
      <c r="Q30" s="123">
        <v>0</v>
      </c>
      <c r="R30" s="123">
        <v>0</v>
      </c>
      <c r="S30" s="123">
        <v>0</v>
      </c>
      <c r="T30" s="143">
        <v>797.3</v>
      </c>
      <c r="U30" s="125"/>
      <c r="V30" s="18"/>
      <c r="W30" s="114" t="s">
        <v>30</v>
      </c>
      <c r="X30" s="121">
        <v>12000</v>
      </c>
      <c r="Y30" s="121">
        <v>11897</v>
      </c>
      <c r="Z30" s="171" t="s">
        <v>235</v>
      </c>
      <c r="AA30" s="122" t="s">
        <v>338</v>
      </c>
      <c r="AB30" s="164">
        <f t="shared" si="1"/>
        <v>99.141666666666666</v>
      </c>
    </row>
    <row r="31" spans="1:28" ht="408" customHeight="1" x14ac:dyDescent="0.25">
      <c r="A31" s="168" t="s">
        <v>43</v>
      </c>
      <c r="B31" s="148" t="s">
        <v>364</v>
      </c>
      <c r="C31" s="148" t="s">
        <v>27</v>
      </c>
      <c r="D31" s="143">
        <v>0</v>
      </c>
      <c r="E31" s="144">
        <v>4241350.0999999996</v>
      </c>
      <c r="F31" s="124">
        <v>0</v>
      </c>
      <c r="G31" s="123">
        <v>0</v>
      </c>
      <c r="H31" s="123">
        <v>0</v>
      </c>
      <c r="I31" s="143">
        <v>0</v>
      </c>
      <c r="J31" s="123">
        <v>0</v>
      </c>
      <c r="K31" s="143">
        <v>4193990.1</v>
      </c>
      <c r="L31" s="123">
        <v>0</v>
      </c>
      <c r="M31" s="123">
        <v>0</v>
      </c>
      <c r="N31" s="123">
        <v>0</v>
      </c>
      <c r="O31" s="123">
        <v>0</v>
      </c>
      <c r="P31" s="143">
        <v>1148429.037</v>
      </c>
      <c r="Q31" s="123">
        <v>0</v>
      </c>
      <c r="R31" s="123">
        <v>0</v>
      </c>
      <c r="S31" s="123">
        <v>0</v>
      </c>
      <c r="T31" s="143">
        <v>16869.599999999999</v>
      </c>
      <c r="U31" s="114"/>
      <c r="V31" s="18"/>
      <c r="W31" s="114" t="s">
        <v>30</v>
      </c>
      <c r="X31" s="121">
        <v>330405</v>
      </c>
      <c r="Y31" s="121">
        <v>379005</v>
      </c>
      <c r="Z31" s="171" t="s">
        <v>31</v>
      </c>
      <c r="AA31" s="122"/>
      <c r="AB31" s="164">
        <f t="shared" si="1"/>
        <v>114.70922050211105</v>
      </c>
    </row>
    <row r="32" spans="1:28" ht="408" customHeight="1" x14ac:dyDescent="0.25">
      <c r="A32" s="168" t="s">
        <v>91</v>
      </c>
      <c r="B32" s="153" t="s">
        <v>365</v>
      </c>
      <c r="C32" s="153" t="s">
        <v>27</v>
      </c>
      <c r="D32" s="143">
        <v>0</v>
      </c>
      <c r="E32" s="144">
        <v>50</v>
      </c>
      <c r="F32" s="124">
        <v>0</v>
      </c>
      <c r="G32" s="123">
        <v>0</v>
      </c>
      <c r="H32" s="123">
        <v>0</v>
      </c>
      <c r="I32" s="143">
        <v>0</v>
      </c>
      <c r="J32" s="123">
        <v>0</v>
      </c>
      <c r="K32" s="143">
        <v>50</v>
      </c>
      <c r="L32" s="123">
        <v>0</v>
      </c>
      <c r="M32" s="123">
        <v>0</v>
      </c>
      <c r="N32" s="123">
        <v>0</v>
      </c>
      <c r="O32" s="123">
        <v>0</v>
      </c>
      <c r="P32" s="143">
        <v>0</v>
      </c>
      <c r="Q32" s="123">
        <v>0</v>
      </c>
      <c r="R32" s="123">
        <v>0</v>
      </c>
      <c r="S32" s="123">
        <v>0</v>
      </c>
      <c r="T32" s="143">
        <v>0</v>
      </c>
      <c r="U32" s="114"/>
      <c r="V32" s="18"/>
      <c r="W32" s="114" t="s">
        <v>30</v>
      </c>
      <c r="X32" s="121">
        <v>200</v>
      </c>
      <c r="Y32" s="121">
        <v>0</v>
      </c>
      <c r="Z32" s="171" t="s">
        <v>235</v>
      </c>
      <c r="AA32" s="122" t="s">
        <v>338</v>
      </c>
      <c r="AB32" s="164">
        <f t="shared" si="1"/>
        <v>0</v>
      </c>
    </row>
    <row r="33" spans="1:28" ht="409.6" customHeight="1" x14ac:dyDescent="0.25">
      <c r="A33" s="118" t="s">
        <v>45</v>
      </c>
      <c r="B33" s="148" t="s">
        <v>366</v>
      </c>
      <c r="C33" s="148" t="s">
        <v>27</v>
      </c>
      <c r="D33" s="143">
        <v>0</v>
      </c>
      <c r="E33" s="144">
        <v>5716.8</v>
      </c>
      <c r="F33" s="124">
        <v>0</v>
      </c>
      <c r="G33" s="123">
        <v>0</v>
      </c>
      <c r="H33" s="123">
        <v>0</v>
      </c>
      <c r="I33" s="143">
        <v>0</v>
      </c>
      <c r="J33" s="123">
        <v>0</v>
      </c>
      <c r="K33" s="143">
        <v>5716.8</v>
      </c>
      <c r="L33" s="123">
        <v>0</v>
      </c>
      <c r="M33" s="123">
        <v>0</v>
      </c>
      <c r="N33" s="123">
        <v>0</v>
      </c>
      <c r="O33" s="123">
        <v>0</v>
      </c>
      <c r="P33" s="143">
        <v>1312.4</v>
      </c>
      <c r="Q33" s="123">
        <v>0</v>
      </c>
      <c r="R33" s="123">
        <v>0</v>
      </c>
      <c r="S33" s="123">
        <v>0</v>
      </c>
      <c r="T33" s="143">
        <v>19</v>
      </c>
      <c r="U33" s="125"/>
      <c r="V33" s="18"/>
      <c r="W33" s="114" t="s">
        <v>30</v>
      </c>
      <c r="X33" s="116">
        <v>655</v>
      </c>
      <c r="Y33" s="116">
        <v>608</v>
      </c>
      <c r="Z33" s="171" t="s">
        <v>235</v>
      </c>
      <c r="AA33" s="122" t="s">
        <v>338</v>
      </c>
      <c r="AB33" s="164">
        <f t="shared" si="1"/>
        <v>92.824427480916029</v>
      </c>
    </row>
    <row r="34" spans="1:28" ht="408.75" customHeight="1" x14ac:dyDescent="0.25">
      <c r="A34" s="244" t="s">
        <v>46</v>
      </c>
      <c r="B34" s="230" t="s">
        <v>367</v>
      </c>
      <c r="C34" s="230" t="s">
        <v>27</v>
      </c>
      <c r="D34" s="234">
        <v>0</v>
      </c>
      <c r="E34" s="236">
        <v>12524.5</v>
      </c>
      <c r="F34" s="238">
        <v>0</v>
      </c>
      <c r="G34" s="238">
        <v>0</v>
      </c>
      <c r="H34" s="238">
        <v>0</v>
      </c>
      <c r="I34" s="234">
        <v>0</v>
      </c>
      <c r="J34" s="238">
        <v>0</v>
      </c>
      <c r="K34" s="234">
        <v>12524.5</v>
      </c>
      <c r="L34" s="238">
        <v>0</v>
      </c>
      <c r="M34" s="238">
        <v>0</v>
      </c>
      <c r="N34" s="238">
        <v>0</v>
      </c>
      <c r="O34" s="238">
        <v>0</v>
      </c>
      <c r="P34" s="234">
        <v>2773.1</v>
      </c>
      <c r="Q34" s="238">
        <v>0</v>
      </c>
      <c r="R34" s="238">
        <v>0</v>
      </c>
      <c r="S34" s="238">
        <v>0</v>
      </c>
      <c r="T34" s="234">
        <v>42.2</v>
      </c>
      <c r="U34" s="248"/>
      <c r="V34" s="228"/>
      <c r="W34" s="250" t="s">
        <v>30</v>
      </c>
      <c r="X34" s="252">
        <v>1435</v>
      </c>
      <c r="Y34" s="252">
        <v>1278</v>
      </c>
      <c r="Z34" s="250" t="s">
        <v>235</v>
      </c>
      <c r="AA34" s="248" t="s">
        <v>338</v>
      </c>
      <c r="AB34" s="164">
        <f t="shared" si="1"/>
        <v>89.059233449477347</v>
      </c>
    </row>
    <row r="35" spans="1:28" ht="352.5" customHeight="1" x14ac:dyDescent="0.25">
      <c r="A35" s="245"/>
      <c r="B35" s="231"/>
      <c r="C35" s="231"/>
      <c r="D35" s="235"/>
      <c r="E35" s="237"/>
      <c r="F35" s="239"/>
      <c r="G35" s="239"/>
      <c r="H35" s="239"/>
      <c r="I35" s="235"/>
      <c r="J35" s="239"/>
      <c r="K35" s="235"/>
      <c r="L35" s="239"/>
      <c r="M35" s="239"/>
      <c r="N35" s="239"/>
      <c r="O35" s="239"/>
      <c r="P35" s="235"/>
      <c r="Q35" s="239"/>
      <c r="R35" s="239"/>
      <c r="S35" s="239"/>
      <c r="T35" s="235"/>
      <c r="U35" s="249"/>
      <c r="V35" s="229"/>
      <c r="W35" s="251"/>
      <c r="X35" s="253"/>
      <c r="Y35" s="253"/>
      <c r="Z35" s="251"/>
      <c r="AA35" s="249"/>
      <c r="AB35" s="164"/>
    </row>
    <row r="36" spans="1:28" ht="211.5" x14ac:dyDescent="0.25">
      <c r="A36" s="118" t="s">
        <v>47</v>
      </c>
      <c r="B36" s="148" t="s">
        <v>368</v>
      </c>
      <c r="C36" s="148" t="s">
        <v>27</v>
      </c>
      <c r="D36" s="143">
        <v>0</v>
      </c>
      <c r="E36" s="144">
        <v>3681</v>
      </c>
      <c r="F36" s="117">
        <v>0</v>
      </c>
      <c r="G36" s="117">
        <v>0</v>
      </c>
      <c r="H36" s="117">
        <v>0</v>
      </c>
      <c r="I36" s="143">
        <v>0</v>
      </c>
      <c r="J36" s="117">
        <v>0</v>
      </c>
      <c r="K36" s="143">
        <v>3681</v>
      </c>
      <c r="L36" s="117">
        <v>0</v>
      </c>
      <c r="M36" s="117">
        <v>0</v>
      </c>
      <c r="N36" s="117">
        <v>0</v>
      </c>
      <c r="O36" s="117">
        <v>0</v>
      </c>
      <c r="P36" s="143">
        <v>391.7</v>
      </c>
      <c r="Q36" s="117">
        <v>0</v>
      </c>
      <c r="R36" s="117">
        <v>0</v>
      </c>
      <c r="S36" s="117">
        <v>0</v>
      </c>
      <c r="T36" s="143">
        <v>3.7</v>
      </c>
      <c r="U36" s="122"/>
      <c r="V36" s="116"/>
      <c r="W36" s="171" t="s">
        <v>30</v>
      </c>
      <c r="X36" s="116">
        <v>392</v>
      </c>
      <c r="Y36" s="116">
        <v>8</v>
      </c>
      <c r="Z36" s="171" t="s">
        <v>235</v>
      </c>
      <c r="AA36" s="122" t="s">
        <v>338</v>
      </c>
      <c r="AB36" s="164">
        <f t="shared" si="1"/>
        <v>2.0408163265306123</v>
      </c>
    </row>
    <row r="37" spans="1:28" ht="408.75" customHeight="1" x14ac:dyDescent="0.25">
      <c r="A37" s="244" t="s">
        <v>49</v>
      </c>
      <c r="B37" s="230" t="s">
        <v>369</v>
      </c>
      <c r="C37" s="230" t="s">
        <v>27</v>
      </c>
      <c r="D37" s="234">
        <v>0</v>
      </c>
      <c r="E37" s="236">
        <v>54.9</v>
      </c>
      <c r="F37" s="238">
        <v>0</v>
      </c>
      <c r="G37" s="238">
        <v>0</v>
      </c>
      <c r="H37" s="238">
        <v>0</v>
      </c>
      <c r="I37" s="234">
        <v>0</v>
      </c>
      <c r="J37" s="238">
        <v>0</v>
      </c>
      <c r="K37" s="234">
        <v>54.9</v>
      </c>
      <c r="L37" s="238">
        <v>0</v>
      </c>
      <c r="M37" s="238">
        <v>0</v>
      </c>
      <c r="N37" s="238">
        <v>0</v>
      </c>
      <c r="O37" s="238">
        <v>0</v>
      </c>
      <c r="P37" s="234">
        <v>6.6</v>
      </c>
      <c r="Q37" s="238">
        <v>0</v>
      </c>
      <c r="R37" s="238">
        <v>0</v>
      </c>
      <c r="S37" s="238">
        <v>0</v>
      </c>
      <c r="T37" s="234">
        <v>1.1000000000000001</v>
      </c>
      <c r="U37" s="248"/>
      <c r="V37" s="228"/>
      <c r="W37" s="250" t="s">
        <v>30</v>
      </c>
      <c r="X37" s="228">
        <v>31</v>
      </c>
      <c r="Y37" s="228">
        <v>15</v>
      </c>
      <c r="Z37" s="250" t="s">
        <v>235</v>
      </c>
      <c r="AA37" s="248" t="s">
        <v>338</v>
      </c>
      <c r="AB37" s="164">
        <f t="shared" si="1"/>
        <v>48.387096774193552</v>
      </c>
    </row>
    <row r="38" spans="1:28" ht="50.25" customHeight="1" x14ac:dyDescent="0.25">
      <c r="A38" s="245"/>
      <c r="B38" s="231"/>
      <c r="C38" s="231"/>
      <c r="D38" s="235"/>
      <c r="E38" s="237"/>
      <c r="F38" s="239"/>
      <c r="G38" s="239"/>
      <c r="H38" s="239"/>
      <c r="I38" s="235"/>
      <c r="J38" s="239"/>
      <c r="K38" s="235"/>
      <c r="L38" s="239"/>
      <c r="M38" s="239"/>
      <c r="N38" s="239"/>
      <c r="O38" s="239"/>
      <c r="P38" s="235"/>
      <c r="Q38" s="239"/>
      <c r="R38" s="239"/>
      <c r="S38" s="239"/>
      <c r="T38" s="235"/>
      <c r="U38" s="249"/>
      <c r="V38" s="229"/>
      <c r="W38" s="251"/>
      <c r="X38" s="229"/>
      <c r="Y38" s="229"/>
      <c r="Z38" s="251"/>
      <c r="AA38" s="249"/>
      <c r="AB38" s="164"/>
    </row>
    <row r="39" spans="1:28" ht="409.5" customHeight="1" x14ac:dyDescent="0.25">
      <c r="A39" s="250" t="s">
        <v>50</v>
      </c>
      <c r="B39" s="230" t="s">
        <v>370</v>
      </c>
      <c r="C39" s="230" t="s">
        <v>27</v>
      </c>
      <c r="D39" s="234">
        <v>1226.7</v>
      </c>
      <c r="E39" s="234">
        <v>0</v>
      </c>
      <c r="F39" s="238">
        <v>0</v>
      </c>
      <c r="G39" s="238">
        <v>0</v>
      </c>
      <c r="H39" s="238">
        <v>0</v>
      </c>
      <c r="I39" s="234">
        <v>1226.7</v>
      </c>
      <c r="J39" s="238">
        <v>0</v>
      </c>
      <c r="K39" s="234">
        <v>0</v>
      </c>
      <c r="L39" s="238">
        <v>0</v>
      </c>
      <c r="M39" s="238">
        <v>0</v>
      </c>
      <c r="N39" s="238">
        <v>277.8</v>
      </c>
      <c r="O39" s="238">
        <v>0</v>
      </c>
      <c r="P39" s="234">
        <v>0</v>
      </c>
      <c r="Q39" s="238">
        <v>0</v>
      </c>
      <c r="R39" s="238">
        <v>0</v>
      </c>
      <c r="S39" s="238">
        <v>0</v>
      </c>
      <c r="T39" s="234">
        <v>2.5</v>
      </c>
      <c r="U39" s="254"/>
      <c r="V39" s="228"/>
      <c r="W39" s="250" t="s">
        <v>30</v>
      </c>
      <c r="X39" s="228">
        <v>300</v>
      </c>
      <c r="Y39" s="228">
        <v>87</v>
      </c>
      <c r="Z39" s="250" t="s">
        <v>235</v>
      </c>
      <c r="AA39" s="248" t="s">
        <v>338</v>
      </c>
      <c r="AB39" s="164">
        <f t="shared" si="1"/>
        <v>28.999999999999996</v>
      </c>
    </row>
    <row r="40" spans="1:28" ht="154.5" customHeight="1" x14ac:dyDescent="0.25">
      <c r="A40" s="251"/>
      <c r="B40" s="231"/>
      <c r="C40" s="231"/>
      <c r="D40" s="235"/>
      <c r="E40" s="235"/>
      <c r="F40" s="239"/>
      <c r="G40" s="239"/>
      <c r="H40" s="239"/>
      <c r="I40" s="235"/>
      <c r="J40" s="239"/>
      <c r="K40" s="235"/>
      <c r="L40" s="239"/>
      <c r="M40" s="239"/>
      <c r="N40" s="239"/>
      <c r="O40" s="239"/>
      <c r="P40" s="235"/>
      <c r="Q40" s="239"/>
      <c r="R40" s="239"/>
      <c r="S40" s="239"/>
      <c r="T40" s="235"/>
      <c r="U40" s="255"/>
      <c r="V40" s="229"/>
      <c r="W40" s="251"/>
      <c r="X40" s="229"/>
      <c r="Y40" s="229"/>
      <c r="Z40" s="251"/>
      <c r="AA40" s="249"/>
      <c r="AB40" s="164"/>
    </row>
    <row r="41" spans="1:28" ht="408.75" customHeight="1" x14ac:dyDescent="0.25">
      <c r="A41" s="168" t="s">
        <v>51</v>
      </c>
      <c r="B41" s="148" t="s">
        <v>371</v>
      </c>
      <c r="C41" s="148"/>
      <c r="D41" s="143">
        <v>0</v>
      </c>
      <c r="E41" s="143">
        <v>2639</v>
      </c>
      <c r="F41" s="123">
        <v>0</v>
      </c>
      <c r="G41" s="123">
        <v>0</v>
      </c>
      <c r="H41" s="123">
        <v>0</v>
      </c>
      <c r="I41" s="143">
        <v>0</v>
      </c>
      <c r="J41" s="123">
        <v>0</v>
      </c>
      <c r="K41" s="143">
        <v>2639</v>
      </c>
      <c r="L41" s="123">
        <v>0</v>
      </c>
      <c r="M41" s="123">
        <v>0</v>
      </c>
      <c r="N41" s="123">
        <v>0</v>
      </c>
      <c r="O41" s="123">
        <v>0</v>
      </c>
      <c r="P41" s="143">
        <v>172.5</v>
      </c>
      <c r="Q41" s="123">
        <v>0</v>
      </c>
      <c r="R41" s="123">
        <v>0</v>
      </c>
      <c r="S41" s="123">
        <v>0</v>
      </c>
      <c r="T41" s="143">
        <v>26.6</v>
      </c>
      <c r="U41" s="125"/>
      <c r="V41" s="18"/>
      <c r="W41" s="114" t="s">
        <v>30</v>
      </c>
      <c r="X41" s="116">
        <v>379</v>
      </c>
      <c r="Y41" s="116">
        <v>30</v>
      </c>
      <c r="Z41" s="171" t="s">
        <v>235</v>
      </c>
      <c r="AA41" s="122" t="s">
        <v>338</v>
      </c>
      <c r="AB41" s="164">
        <f t="shared" si="1"/>
        <v>7.9155672823219003</v>
      </c>
    </row>
    <row r="42" spans="1:28" ht="387.75" x14ac:dyDescent="0.25">
      <c r="A42" s="118" t="s">
        <v>52</v>
      </c>
      <c r="B42" s="148" t="s">
        <v>372</v>
      </c>
      <c r="C42" s="148" t="s">
        <v>27</v>
      </c>
      <c r="D42" s="143">
        <v>0</v>
      </c>
      <c r="E42" s="143">
        <v>39312.5</v>
      </c>
      <c r="F42" s="117">
        <v>0</v>
      </c>
      <c r="G42" s="117">
        <v>0</v>
      </c>
      <c r="H42" s="117">
        <v>0</v>
      </c>
      <c r="I42" s="143">
        <v>0</v>
      </c>
      <c r="J42" s="117">
        <v>0</v>
      </c>
      <c r="K42" s="143">
        <v>39312.5</v>
      </c>
      <c r="L42" s="117">
        <v>0</v>
      </c>
      <c r="M42" s="117">
        <v>0</v>
      </c>
      <c r="N42" s="117">
        <v>0</v>
      </c>
      <c r="O42" s="117">
        <v>0</v>
      </c>
      <c r="P42" s="143">
        <v>9583.9</v>
      </c>
      <c r="Q42" s="117">
        <v>0</v>
      </c>
      <c r="R42" s="117">
        <v>0</v>
      </c>
      <c r="S42" s="117">
        <v>0</v>
      </c>
      <c r="T42" s="143">
        <v>174.1</v>
      </c>
      <c r="U42" s="172"/>
      <c r="V42" s="116"/>
      <c r="W42" s="171" t="s">
        <v>30</v>
      </c>
      <c r="X42" s="121">
        <v>6516</v>
      </c>
      <c r="Y42" s="121">
        <f>1469+98</f>
        <v>1567</v>
      </c>
      <c r="Z42" s="171" t="s">
        <v>235</v>
      </c>
      <c r="AA42" s="122" t="s">
        <v>338</v>
      </c>
      <c r="AB42" s="164">
        <f t="shared" si="1"/>
        <v>24.048496009821978</v>
      </c>
    </row>
    <row r="43" spans="1:28" ht="387" customHeight="1" x14ac:dyDescent="0.25">
      <c r="A43" s="244" t="s">
        <v>53</v>
      </c>
      <c r="B43" s="230" t="s">
        <v>373</v>
      </c>
      <c r="C43" s="230" t="s">
        <v>27</v>
      </c>
      <c r="D43" s="234">
        <v>0</v>
      </c>
      <c r="E43" s="236">
        <v>39</v>
      </c>
      <c r="F43" s="238">
        <v>0</v>
      </c>
      <c r="G43" s="238">
        <v>0</v>
      </c>
      <c r="H43" s="238">
        <v>0</v>
      </c>
      <c r="I43" s="234">
        <v>0</v>
      </c>
      <c r="J43" s="238">
        <v>0</v>
      </c>
      <c r="K43" s="234">
        <v>39</v>
      </c>
      <c r="L43" s="238">
        <v>0</v>
      </c>
      <c r="M43" s="238">
        <v>0</v>
      </c>
      <c r="N43" s="238">
        <v>0</v>
      </c>
      <c r="O43" s="238">
        <v>0</v>
      </c>
      <c r="P43" s="234">
        <v>0</v>
      </c>
      <c r="Q43" s="238">
        <v>0</v>
      </c>
      <c r="R43" s="238">
        <v>0</v>
      </c>
      <c r="S43" s="238">
        <v>0</v>
      </c>
      <c r="T43" s="234">
        <v>0</v>
      </c>
      <c r="U43" s="230"/>
      <c r="V43" s="240"/>
      <c r="W43" s="230" t="s">
        <v>30</v>
      </c>
      <c r="X43" s="228">
        <v>6</v>
      </c>
      <c r="Y43" s="228">
        <v>0</v>
      </c>
      <c r="Z43" s="250" t="s">
        <v>235</v>
      </c>
      <c r="AA43" s="248" t="s">
        <v>341</v>
      </c>
      <c r="AB43" s="164">
        <f t="shared" si="1"/>
        <v>0</v>
      </c>
    </row>
    <row r="44" spans="1:28" ht="161.25" hidden="1" customHeight="1" x14ac:dyDescent="0.25">
      <c r="A44" s="245"/>
      <c r="B44" s="231"/>
      <c r="C44" s="231"/>
      <c r="D44" s="235"/>
      <c r="E44" s="237"/>
      <c r="F44" s="239"/>
      <c r="G44" s="239"/>
      <c r="H44" s="239"/>
      <c r="I44" s="235"/>
      <c r="J44" s="239"/>
      <c r="K44" s="235"/>
      <c r="L44" s="239"/>
      <c r="M44" s="239"/>
      <c r="N44" s="239"/>
      <c r="O44" s="239"/>
      <c r="P44" s="235"/>
      <c r="Q44" s="239"/>
      <c r="R44" s="239"/>
      <c r="S44" s="239"/>
      <c r="T44" s="235"/>
      <c r="U44" s="231"/>
      <c r="V44" s="241"/>
      <c r="W44" s="231"/>
      <c r="X44" s="229"/>
      <c r="Y44" s="229"/>
      <c r="Z44" s="251"/>
      <c r="AA44" s="249"/>
      <c r="AB44" s="164" t="e">
        <f t="shared" si="1"/>
        <v>#DIV/0!</v>
      </c>
    </row>
    <row r="45" spans="1:28" ht="372" customHeight="1" x14ac:dyDescent="0.25">
      <c r="A45" s="118" t="s">
        <v>54</v>
      </c>
      <c r="B45" s="148" t="s">
        <v>374</v>
      </c>
      <c r="C45" s="148" t="s">
        <v>27</v>
      </c>
      <c r="D45" s="143">
        <v>0</v>
      </c>
      <c r="E45" s="143">
        <v>197.9</v>
      </c>
      <c r="F45" s="117">
        <v>0</v>
      </c>
      <c r="G45" s="117">
        <v>0</v>
      </c>
      <c r="H45" s="117">
        <v>0</v>
      </c>
      <c r="I45" s="143">
        <v>0</v>
      </c>
      <c r="J45" s="117">
        <v>0</v>
      </c>
      <c r="K45" s="143">
        <v>197.9</v>
      </c>
      <c r="L45" s="117">
        <v>0</v>
      </c>
      <c r="M45" s="117">
        <v>0</v>
      </c>
      <c r="N45" s="117">
        <v>0</v>
      </c>
      <c r="O45" s="117">
        <v>0</v>
      </c>
      <c r="P45" s="143">
        <v>0</v>
      </c>
      <c r="Q45" s="117">
        <v>0</v>
      </c>
      <c r="R45" s="117">
        <v>0</v>
      </c>
      <c r="S45" s="117">
        <v>0</v>
      </c>
      <c r="T45" s="143">
        <v>0</v>
      </c>
      <c r="U45" s="172"/>
      <c r="V45" s="116"/>
      <c r="W45" s="171" t="s">
        <v>30</v>
      </c>
      <c r="X45" s="116">
        <v>13</v>
      </c>
      <c r="Y45" s="116">
        <v>0</v>
      </c>
      <c r="Z45" s="171" t="s">
        <v>235</v>
      </c>
      <c r="AA45" s="122" t="s">
        <v>341</v>
      </c>
      <c r="AB45" s="164">
        <f t="shared" si="1"/>
        <v>0</v>
      </c>
    </row>
    <row r="46" spans="1:28" ht="382.5" customHeight="1" x14ac:dyDescent="0.25">
      <c r="A46" s="244" t="s">
        <v>55</v>
      </c>
      <c r="B46" s="230" t="s">
        <v>375</v>
      </c>
      <c r="C46" s="230" t="s">
        <v>27</v>
      </c>
      <c r="D46" s="234">
        <v>338245.6</v>
      </c>
      <c r="E46" s="234">
        <v>0</v>
      </c>
      <c r="F46" s="238">
        <v>0</v>
      </c>
      <c r="G46" s="238">
        <v>0</v>
      </c>
      <c r="H46" s="238">
        <v>0</v>
      </c>
      <c r="I46" s="234">
        <v>338245.6</v>
      </c>
      <c r="J46" s="238">
        <v>0</v>
      </c>
      <c r="K46" s="234">
        <v>0</v>
      </c>
      <c r="L46" s="238">
        <v>0</v>
      </c>
      <c r="M46" s="238">
        <v>0</v>
      </c>
      <c r="N46" s="238">
        <v>320226.90000000002</v>
      </c>
      <c r="O46" s="238">
        <v>0</v>
      </c>
      <c r="P46" s="234">
        <v>0</v>
      </c>
      <c r="Q46" s="238">
        <v>0</v>
      </c>
      <c r="R46" s="238">
        <v>0</v>
      </c>
      <c r="S46" s="238">
        <v>0</v>
      </c>
      <c r="T46" s="234">
        <v>523.5</v>
      </c>
      <c r="U46" s="254"/>
      <c r="V46" s="228"/>
      <c r="W46" s="250" t="s">
        <v>30</v>
      </c>
      <c r="X46" s="252">
        <v>21997</v>
      </c>
      <c r="Y46" s="252">
        <v>21037</v>
      </c>
      <c r="Z46" s="250" t="s">
        <v>235</v>
      </c>
      <c r="AA46" s="248" t="s">
        <v>338</v>
      </c>
      <c r="AB46" s="164">
        <f t="shared" si="1"/>
        <v>95.635768513888252</v>
      </c>
    </row>
    <row r="47" spans="1:28" ht="363.75" hidden="1" customHeight="1" x14ac:dyDescent="0.25">
      <c r="A47" s="245"/>
      <c r="B47" s="231"/>
      <c r="C47" s="231"/>
      <c r="D47" s="235"/>
      <c r="E47" s="235"/>
      <c r="F47" s="239"/>
      <c r="G47" s="239"/>
      <c r="H47" s="239"/>
      <c r="I47" s="235"/>
      <c r="J47" s="239"/>
      <c r="K47" s="235"/>
      <c r="L47" s="239"/>
      <c r="M47" s="239"/>
      <c r="N47" s="239"/>
      <c r="O47" s="239"/>
      <c r="P47" s="235"/>
      <c r="Q47" s="239"/>
      <c r="R47" s="239"/>
      <c r="S47" s="239"/>
      <c r="T47" s="235"/>
      <c r="U47" s="255"/>
      <c r="V47" s="229"/>
      <c r="W47" s="251"/>
      <c r="X47" s="253"/>
      <c r="Y47" s="253"/>
      <c r="Z47" s="251"/>
      <c r="AA47" s="249"/>
      <c r="AB47" s="164" t="e">
        <f t="shared" si="1"/>
        <v>#DIV/0!</v>
      </c>
    </row>
    <row r="48" spans="1:28" ht="388.5" customHeight="1" x14ac:dyDescent="0.25">
      <c r="A48" s="118" t="s">
        <v>56</v>
      </c>
      <c r="B48" s="148" t="s">
        <v>376</v>
      </c>
      <c r="C48" s="148" t="s">
        <v>27</v>
      </c>
      <c r="D48" s="143">
        <v>0</v>
      </c>
      <c r="E48" s="143">
        <v>102309.7</v>
      </c>
      <c r="F48" s="123">
        <v>0</v>
      </c>
      <c r="G48" s="123">
        <v>0</v>
      </c>
      <c r="H48" s="123">
        <v>0</v>
      </c>
      <c r="I48" s="143">
        <v>0</v>
      </c>
      <c r="J48" s="123">
        <v>0</v>
      </c>
      <c r="K48" s="143">
        <v>102309.7</v>
      </c>
      <c r="L48" s="123">
        <v>0</v>
      </c>
      <c r="M48" s="123">
        <v>0</v>
      </c>
      <c r="N48" s="123">
        <v>0</v>
      </c>
      <c r="O48" s="123">
        <v>0</v>
      </c>
      <c r="P48" s="143">
        <v>27903.4</v>
      </c>
      <c r="Q48" s="123">
        <v>0</v>
      </c>
      <c r="R48" s="123">
        <v>0</v>
      </c>
      <c r="S48" s="123">
        <v>0</v>
      </c>
      <c r="T48" s="143">
        <v>358.9</v>
      </c>
      <c r="U48" s="126"/>
      <c r="V48" s="114"/>
      <c r="W48" s="114" t="s">
        <v>30</v>
      </c>
      <c r="X48" s="116">
        <v>159</v>
      </c>
      <c r="Y48" s="116">
        <v>146</v>
      </c>
      <c r="Z48" s="171" t="s">
        <v>235</v>
      </c>
      <c r="AA48" s="122" t="s">
        <v>338</v>
      </c>
      <c r="AB48" s="164">
        <f t="shared" si="1"/>
        <v>91.823899371069189</v>
      </c>
    </row>
    <row r="49" spans="1:33" ht="408.75" customHeight="1" x14ac:dyDescent="0.25">
      <c r="A49" s="244" t="s">
        <v>57</v>
      </c>
      <c r="B49" s="230" t="s">
        <v>377</v>
      </c>
      <c r="C49" s="230" t="s">
        <v>27</v>
      </c>
      <c r="D49" s="234">
        <v>0</v>
      </c>
      <c r="E49" s="236">
        <v>1492.9</v>
      </c>
      <c r="F49" s="238">
        <v>0</v>
      </c>
      <c r="G49" s="238">
        <v>0</v>
      </c>
      <c r="H49" s="238">
        <v>0</v>
      </c>
      <c r="I49" s="234">
        <v>0</v>
      </c>
      <c r="J49" s="238">
        <v>0</v>
      </c>
      <c r="K49" s="234">
        <v>1492.9</v>
      </c>
      <c r="L49" s="238">
        <v>0</v>
      </c>
      <c r="M49" s="238">
        <v>0</v>
      </c>
      <c r="N49" s="238">
        <v>0</v>
      </c>
      <c r="O49" s="238">
        <v>0</v>
      </c>
      <c r="P49" s="234">
        <v>258.60000000000002</v>
      </c>
      <c r="Q49" s="238">
        <v>0</v>
      </c>
      <c r="R49" s="238">
        <v>0</v>
      </c>
      <c r="S49" s="238">
        <v>0</v>
      </c>
      <c r="T49" s="234">
        <v>0</v>
      </c>
      <c r="U49" s="254"/>
      <c r="V49" s="250"/>
      <c r="W49" s="228" t="s">
        <v>30</v>
      </c>
      <c r="X49" s="228">
        <v>9</v>
      </c>
      <c r="Y49" s="228">
        <v>7</v>
      </c>
      <c r="Z49" s="250" t="s">
        <v>235</v>
      </c>
      <c r="AA49" s="230" t="s">
        <v>338</v>
      </c>
      <c r="AB49" s="164">
        <f t="shared" si="1"/>
        <v>77.777777777777786</v>
      </c>
    </row>
    <row r="50" spans="1:33" ht="171" customHeight="1" x14ac:dyDescent="0.25">
      <c r="A50" s="245"/>
      <c r="B50" s="231"/>
      <c r="C50" s="231"/>
      <c r="D50" s="235"/>
      <c r="E50" s="237"/>
      <c r="F50" s="239"/>
      <c r="G50" s="239"/>
      <c r="H50" s="239"/>
      <c r="I50" s="235"/>
      <c r="J50" s="239"/>
      <c r="K50" s="235"/>
      <c r="L50" s="239"/>
      <c r="M50" s="239"/>
      <c r="N50" s="239"/>
      <c r="O50" s="239"/>
      <c r="P50" s="235"/>
      <c r="Q50" s="239"/>
      <c r="R50" s="239"/>
      <c r="S50" s="239"/>
      <c r="T50" s="235"/>
      <c r="U50" s="255"/>
      <c r="V50" s="251"/>
      <c r="W50" s="229"/>
      <c r="X50" s="229"/>
      <c r="Y50" s="229"/>
      <c r="Z50" s="251"/>
      <c r="AA50" s="231"/>
      <c r="AB50" s="164"/>
    </row>
    <row r="51" spans="1:33" ht="408.75" customHeight="1" x14ac:dyDescent="0.25">
      <c r="A51" s="118" t="s">
        <v>58</v>
      </c>
      <c r="B51" s="148" t="s">
        <v>378</v>
      </c>
      <c r="C51" s="148" t="s">
        <v>27</v>
      </c>
      <c r="D51" s="143">
        <v>0</v>
      </c>
      <c r="E51" s="144">
        <v>17539.2</v>
      </c>
      <c r="F51" s="123">
        <v>0</v>
      </c>
      <c r="G51" s="123">
        <v>0</v>
      </c>
      <c r="H51" s="123">
        <v>0</v>
      </c>
      <c r="I51" s="143">
        <v>0</v>
      </c>
      <c r="J51" s="123">
        <v>0</v>
      </c>
      <c r="K51" s="143">
        <v>17539.2</v>
      </c>
      <c r="L51" s="123">
        <v>0</v>
      </c>
      <c r="M51" s="123">
        <v>0</v>
      </c>
      <c r="N51" s="123">
        <v>0</v>
      </c>
      <c r="O51" s="123">
        <v>0</v>
      </c>
      <c r="P51" s="143">
        <v>4015.2</v>
      </c>
      <c r="Q51" s="123">
        <v>0</v>
      </c>
      <c r="R51" s="123">
        <v>0</v>
      </c>
      <c r="S51" s="123">
        <v>0</v>
      </c>
      <c r="T51" s="143">
        <v>55.2</v>
      </c>
      <c r="U51" s="126"/>
      <c r="V51" s="114"/>
      <c r="W51" s="18" t="s">
        <v>30</v>
      </c>
      <c r="X51" s="116">
        <v>48</v>
      </c>
      <c r="Y51" s="116">
        <v>44</v>
      </c>
      <c r="Z51" s="171" t="s">
        <v>235</v>
      </c>
      <c r="AA51" s="122" t="s">
        <v>338</v>
      </c>
      <c r="AB51" s="164">
        <f t="shared" si="1"/>
        <v>91.666666666666657</v>
      </c>
    </row>
    <row r="52" spans="1:33" ht="409.5" customHeight="1" x14ac:dyDescent="0.25">
      <c r="A52" s="118" t="s">
        <v>59</v>
      </c>
      <c r="B52" s="148" t="s">
        <v>379</v>
      </c>
      <c r="C52" s="148" t="s">
        <v>27</v>
      </c>
      <c r="D52" s="143">
        <v>0</v>
      </c>
      <c r="E52" s="144">
        <v>123.7</v>
      </c>
      <c r="F52" s="123">
        <v>0</v>
      </c>
      <c r="G52" s="123">
        <v>0</v>
      </c>
      <c r="H52" s="123">
        <v>0</v>
      </c>
      <c r="I52" s="143">
        <v>0</v>
      </c>
      <c r="J52" s="123">
        <v>0</v>
      </c>
      <c r="K52" s="143">
        <v>123.7</v>
      </c>
      <c r="L52" s="123">
        <v>0</v>
      </c>
      <c r="M52" s="123">
        <v>0</v>
      </c>
      <c r="N52" s="123">
        <v>0</v>
      </c>
      <c r="O52" s="123">
        <v>0</v>
      </c>
      <c r="P52" s="143">
        <v>26.4</v>
      </c>
      <c r="Q52" s="123">
        <v>0</v>
      </c>
      <c r="R52" s="123">
        <v>0</v>
      </c>
      <c r="S52" s="123">
        <v>0</v>
      </c>
      <c r="T52" s="143">
        <v>3.9</v>
      </c>
      <c r="U52" s="126"/>
      <c r="V52" s="18"/>
      <c r="W52" s="114" t="s">
        <v>30</v>
      </c>
      <c r="X52" s="116">
        <v>16</v>
      </c>
      <c r="Y52" s="116">
        <v>5</v>
      </c>
      <c r="Z52" s="171" t="s">
        <v>235</v>
      </c>
      <c r="AA52" s="122" t="s">
        <v>338</v>
      </c>
      <c r="AB52" s="164">
        <f t="shared" si="1"/>
        <v>31.25</v>
      </c>
    </row>
    <row r="53" spans="1:33" ht="381" customHeight="1" x14ac:dyDescent="0.25">
      <c r="A53" s="244" t="s">
        <v>60</v>
      </c>
      <c r="B53" s="230" t="s">
        <v>380</v>
      </c>
      <c r="C53" s="230" t="s">
        <v>27</v>
      </c>
      <c r="D53" s="234">
        <v>0</v>
      </c>
      <c r="E53" s="236">
        <v>46847.1</v>
      </c>
      <c r="F53" s="238">
        <v>0</v>
      </c>
      <c r="G53" s="238">
        <v>0</v>
      </c>
      <c r="H53" s="238">
        <v>0</v>
      </c>
      <c r="I53" s="234">
        <v>0</v>
      </c>
      <c r="J53" s="238">
        <v>0</v>
      </c>
      <c r="K53" s="234">
        <v>46847.1</v>
      </c>
      <c r="L53" s="238">
        <v>0</v>
      </c>
      <c r="M53" s="238">
        <v>0</v>
      </c>
      <c r="N53" s="238">
        <v>0</v>
      </c>
      <c r="O53" s="238">
        <v>0</v>
      </c>
      <c r="P53" s="234">
        <v>10769.4</v>
      </c>
      <c r="Q53" s="238">
        <v>0</v>
      </c>
      <c r="R53" s="238">
        <v>0</v>
      </c>
      <c r="S53" s="238">
        <v>0</v>
      </c>
      <c r="T53" s="234">
        <v>1552.7</v>
      </c>
      <c r="U53" s="254"/>
      <c r="V53" s="250"/>
      <c r="W53" s="250" t="s">
        <v>30</v>
      </c>
      <c r="X53" s="252">
        <v>1471</v>
      </c>
      <c r="Y53" s="252">
        <v>1227</v>
      </c>
      <c r="Z53" s="250" t="s">
        <v>235</v>
      </c>
      <c r="AA53" s="230" t="s">
        <v>338</v>
      </c>
      <c r="AB53" s="164">
        <f t="shared" si="1"/>
        <v>83.412644459551316</v>
      </c>
    </row>
    <row r="54" spans="1:33" ht="39.75" hidden="1" customHeight="1" x14ac:dyDescent="0.25">
      <c r="A54" s="245"/>
      <c r="B54" s="231"/>
      <c r="C54" s="231"/>
      <c r="D54" s="235"/>
      <c r="E54" s="237"/>
      <c r="F54" s="239"/>
      <c r="G54" s="239"/>
      <c r="H54" s="239"/>
      <c r="I54" s="235"/>
      <c r="J54" s="239"/>
      <c r="K54" s="235"/>
      <c r="L54" s="239"/>
      <c r="M54" s="239"/>
      <c r="N54" s="239"/>
      <c r="O54" s="239"/>
      <c r="P54" s="235"/>
      <c r="Q54" s="239"/>
      <c r="R54" s="239"/>
      <c r="S54" s="239"/>
      <c r="T54" s="235"/>
      <c r="U54" s="255"/>
      <c r="V54" s="251"/>
      <c r="W54" s="251"/>
      <c r="X54" s="253"/>
      <c r="Y54" s="253"/>
      <c r="Z54" s="251"/>
      <c r="AA54" s="231"/>
      <c r="AB54" s="164" t="e">
        <f t="shared" si="1"/>
        <v>#DIV/0!</v>
      </c>
    </row>
    <row r="55" spans="1:33" ht="404.25" customHeight="1" x14ac:dyDescent="0.25">
      <c r="A55" s="168" t="s">
        <v>61</v>
      </c>
      <c r="B55" s="148" t="s">
        <v>381</v>
      </c>
      <c r="C55" s="148" t="s">
        <v>27</v>
      </c>
      <c r="D55" s="143">
        <v>0</v>
      </c>
      <c r="E55" s="144">
        <v>1695349.1</v>
      </c>
      <c r="F55" s="117">
        <v>0</v>
      </c>
      <c r="G55" s="117">
        <v>0</v>
      </c>
      <c r="H55" s="117">
        <v>0</v>
      </c>
      <c r="I55" s="143">
        <v>0</v>
      </c>
      <c r="J55" s="117">
        <v>0</v>
      </c>
      <c r="K55" s="143">
        <v>1695349.1</v>
      </c>
      <c r="L55" s="117">
        <v>0</v>
      </c>
      <c r="M55" s="117">
        <v>0</v>
      </c>
      <c r="N55" s="117">
        <v>0</v>
      </c>
      <c r="O55" s="117">
        <v>0</v>
      </c>
      <c r="P55" s="143">
        <v>318849.06800000003</v>
      </c>
      <c r="Q55" s="117">
        <v>0</v>
      </c>
      <c r="R55" s="117">
        <v>0</v>
      </c>
      <c r="S55" s="117">
        <v>0</v>
      </c>
      <c r="T55" s="143">
        <v>0</v>
      </c>
      <c r="U55" s="172"/>
      <c r="V55" s="116"/>
      <c r="W55" s="171" t="s">
        <v>62</v>
      </c>
      <c r="X55" s="173">
        <v>433.4</v>
      </c>
      <c r="Y55" s="150">
        <v>340.8</v>
      </c>
      <c r="Z55" s="171" t="s">
        <v>235</v>
      </c>
      <c r="AA55" s="122" t="s">
        <v>338</v>
      </c>
      <c r="AB55" s="164">
        <f t="shared" si="1"/>
        <v>78.634056299030931</v>
      </c>
    </row>
    <row r="56" spans="1:33" ht="409.6" customHeight="1" x14ac:dyDescent="0.25">
      <c r="A56" s="168" t="s">
        <v>63</v>
      </c>
      <c r="B56" s="148" t="s">
        <v>382</v>
      </c>
      <c r="C56" s="148" t="s">
        <v>27</v>
      </c>
      <c r="D56" s="143">
        <v>0</v>
      </c>
      <c r="E56" s="144">
        <v>15015</v>
      </c>
      <c r="F56" s="117">
        <v>0</v>
      </c>
      <c r="G56" s="117">
        <v>0</v>
      </c>
      <c r="H56" s="117">
        <v>0</v>
      </c>
      <c r="I56" s="143">
        <v>0</v>
      </c>
      <c r="J56" s="117">
        <v>0</v>
      </c>
      <c r="K56" s="143">
        <v>15015</v>
      </c>
      <c r="L56" s="117">
        <v>0</v>
      </c>
      <c r="M56" s="117">
        <v>0</v>
      </c>
      <c r="N56" s="117">
        <v>0</v>
      </c>
      <c r="O56" s="117">
        <v>0</v>
      </c>
      <c r="P56" s="143">
        <v>970</v>
      </c>
      <c r="Q56" s="117">
        <v>0</v>
      </c>
      <c r="R56" s="117">
        <v>0</v>
      </c>
      <c r="S56" s="117">
        <v>0</v>
      </c>
      <c r="T56" s="143">
        <v>0</v>
      </c>
      <c r="U56" s="172"/>
      <c r="V56" s="116"/>
      <c r="W56" s="171" t="s">
        <v>64</v>
      </c>
      <c r="X56" s="115">
        <v>25000</v>
      </c>
      <c r="Y56" s="121">
        <v>2394</v>
      </c>
      <c r="Z56" s="171" t="s">
        <v>235</v>
      </c>
      <c r="AA56" s="122" t="s">
        <v>338</v>
      </c>
      <c r="AB56" s="164">
        <f t="shared" si="1"/>
        <v>9.5760000000000005</v>
      </c>
    </row>
    <row r="57" spans="1:33" ht="317.25" x14ac:dyDescent="0.25">
      <c r="A57" s="168" t="s">
        <v>238</v>
      </c>
      <c r="B57" s="148" t="s">
        <v>383</v>
      </c>
      <c r="C57" s="148" t="s">
        <v>27</v>
      </c>
      <c r="D57" s="143">
        <v>0</v>
      </c>
      <c r="E57" s="144">
        <v>791975.7</v>
      </c>
      <c r="F57" s="119">
        <v>0</v>
      </c>
      <c r="G57" s="117">
        <v>0</v>
      </c>
      <c r="H57" s="117">
        <v>0</v>
      </c>
      <c r="I57" s="143">
        <v>0</v>
      </c>
      <c r="J57" s="117">
        <v>0</v>
      </c>
      <c r="K57" s="143">
        <v>791975.7</v>
      </c>
      <c r="L57" s="117">
        <v>0</v>
      </c>
      <c r="M57" s="117">
        <v>0</v>
      </c>
      <c r="N57" s="117">
        <v>0</v>
      </c>
      <c r="O57" s="117">
        <v>0</v>
      </c>
      <c r="P57" s="143">
        <v>158618.4</v>
      </c>
      <c r="Q57" s="117">
        <v>0</v>
      </c>
      <c r="R57" s="117">
        <v>0</v>
      </c>
      <c r="S57" s="117">
        <v>0</v>
      </c>
      <c r="T57" s="143">
        <v>2186.8000000000002</v>
      </c>
      <c r="U57" s="120"/>
      <c r="V57" s="116"/>
      <c r="W57" s="171" t="s">
        <v>30</v>
      </c>
      <c r="X57" s="121">
        <v>75860</v>
      </c>
      <c r="Y57" s="121">
        <v>14363</v>
      </c>
      <c r="Z57" s="171" t="s">
        <v>235</v>
      </c>
      <c r="AA57" s="122" t="s">
        <v>338</v>
      </c>
      <c r="AB57" s="164">
        <f t="shared" si="1"/>
        <v>18.933561824413392</v>
      </c>
    </row>
    <row r="58" spans="1:33" ht="409.5" customHeight="1" x14ac:dyDescent="0.25">
      <c r="A58" s="168" t="s">
        <v>239</v>
      </c>
      <c r="B58" s="148" t="s">
        <v>384</v>
      </c>
      <c r="C58" s="148" t="s">
        <v>27</v>
      </c>
      <c r="D58" s="143">
        <v>872276.7</v>
      </c>
      <c r="E58" s="144">
        <v>296115</v>
      </c>
      <c r="F58" s="124">
        <v>0</v>
      </c>
      <c r="G58" s="123">
        <v>0</v>
      </c>
      <c r="H58" s="123">
        <v>0</v>
      </c>
      <c r="I58" s="143">
        <v>872276.7</v>
      </c>
      <c r="J58" s="123">
        <v>0</v>
      </c>
      <c r="K58" s="143">
        <v>296115</v>
      </c>
      <c r="L58" s="123">
        <v>0</v>
      </c>
      <c r="M58" s="123">
        <v>0</v>
      </c>
      <c r="N58" s="123">
        <v>0</v>
      </c>
      <c r="O58" s="123">
        <v>0</v>
      </c>
      <c r="P58" s="143">
        <v>0</v>
      </c>
      <c r="Q58" s="123">
        <v>0</v>
      </c>
      <c r="R58" s="123">
        <v>0</v>
      </c>
      <c r="S58" s="123">
        <v>0</v>
      </c>
      <c r="T58" s="143">
        <v>0</v>
      </c>
      <c r="U58" s="126"/>
      <c r="V58" s="18"/>
      <c r="W58" s="114" t="s">
        <v>30</v>
      </c>
      <c r="X58" s="121">
        <v>8315</v>
      </c>
      <c r="Y58" s="121">
        <v>0</v>
      </c>
      <c r="Z58" s="171" t="s">
        <v>235</v>
      </c>
      <c r="AA58" s="122" t="s">
        <v>341</v>
      </c>
      <c r="AB58" s="164">
        <f t="shared" si="1"/>
        <v>0</v>
      </c>
    </row>
    <row r="59" spans="1:33" ht="394.5" customHeight="1" x14ac:dyDescent="0.25">
      <c r="A59" s="168" t="s">
        <v>240</v>
      </c>
      <c r="B59" s="153" t="s">
        <v>385</v>
      </c>
      <c r="C59" s="153" t="s">
        <v>27</v>
      </c>
      <c r="D59" s="143">
        <v>45874.7</v>
      </c>
      <c r="E59" s="144">
        <v>0</v>
      </c>
      <c r="F59" s="124">
        <v>0</v>
      </c>
      <c r="G59" s="123">
        <v>0</v>
      </c>
      <c r="H59" s="123">
        <v>0</v>
      </c>
      <c r="I59" s="143">
        <v>45874.7</v>
      </c>
      <c r="J59" s="123">
        <v>0</v>
      </c>
      <c r="K59" s="143">
        <v>0</v>
      </c>
      <c r="L59" s="123">
        <v>0</v>
      </c>
      <c r="M59" s="123">
        <v>0</v>
      </c>
      <c r="N59" s="123">
        <v>0</v>
      </c>
      <c r="O59" s="123">
        <v>0</v>
      </c>
      <c r="P59" s="143">
        <v>0</v>
      </c>
      <c r="Q59" s="123">
        <v>0</v>
      </c>
      <c r="R59" s="123">
        <v>0</v>
      </c>
      <c r="S59" s="123">
        <v>0</v>
      </c>
      <c r="T59" s="143">
        <v>0</v>
      </c>
      <c r="U59" s="126"/>
      <c r="V59" s="18"/>
      <c r="W59" s="114" t="s">
        <v>30</v>
      </c>
      <c r="X59" s="121">
        <v>27</v>
      </c>
      <c r="Y59" s="121">
        <v>0</v>
      </c>
      <c r="Z59" s="171" t="s">
        <v>235</v>
      </c>
      <c r="AA59" s="122" t="s">
        <v>341</v>
      </c>
      <c r="AB59" s="164"/>
    </row>
    <row r="60" spans="1:33" ht="409.6" customHeight="1" x14ac:dyDescent="0.25">
      <c r="A60" s="118" t="s">
        <v>67</v>
      </c>
      <c r="B60" s="148" t="s">
        <v>386</v>
      </c>
      <c r="C60" s="148" t="s">
        <v>27</v>
      </c>
      <c r="D60" s="143">
        <v>57361.5</v>
      </c>
      <c r="E60" s="144">
        <v>0</v>
      </c>
      <c r="F60" s="119">
        <v>0</v>
      </c>
      <c r="G60" s="117">
        <v>0</v>
      </c>
      <c r="H60" s="117">
        <v>0</v>
      </c>
      <c r="I60" s="143">
        <v>57361.5</v>
      </c>
      <c r="J60" s="117">
        <v>0</v>
      </c>
      <c r="K60" s="143">
        <v>0</v>
      </c>
      <c r="L60" s="117">
        <v>0</v>
      </c>
      <c r="M60" s="117">
        <v>0</v>
      </c>
      <c r="N60" s="117">
        <v>0</v>
      </c>
      <c r="O60" s="117">
        <v>0</v>
      </c>
      <c r="P60" s="143">
        <v>0</v>
      </c>
      <c r="Q60" s="117">
        <v>0</v>
      </c>
      <c r="R60" s="117">
        <v>0</v>
      </c>
      <c r="S60" s="117">
        <v>0</v>
      </c>
      <c r="T60" s="143">
        <v>0</v>
      </c>
      <c r="U60" s="126"/>
      <c r="V60" s="116"/>
      <c r="W60" s="171" t="s">
        <v>30</v>
      </c>
      <c r="X60" s="121">
        <v>68</v>
      </c>
      <c r="Y60" s="121">
        <v>0</v>
      </c>
      <c r="Z60" s="171" t="s">
        <v>235</v>
      </c>
      <c r="AA60" s="122" t="s">
        <v>341</v>
      </c>
      <c r="AB60" s="164">
        <f t="shared" si="1"/>
        <v>0</v>
      </c>
    </row>
    <row r="61" spans="1:33" ht="408.75" customHeight="1" x14ac:dyDescent="0.25">
      <c r="A61" s="118" t="s">
        <v>68</v>
      </c>
      <c r="B61" s="148" t="s">
        <v>387</v>
      </c>
      <c r="C61" s="127" t="s">
        <v>27</v>
      </c>
      <c r="D61" s="143">
        <v>34687.800000000003</v>
      </c>
      <c r="E61" s="143">
        <v>0</v>
      </c>
      <c r="F61" s="123" t="s">
        <v>69</v>
      </c>
      <c r="G61" s="123" t="s">
        <v>69</v>
      </c>
      <c r="H61" s="123" t="s">
        <v>69</v>
      </c>
      <c r="I61" s="143">
        <v>34687.800000000003</v>
      </c>
      <c r="J61" s="123" t="s">
        <v>69</v>
      </c>
      <c r="K61" s="143">
        <v>0</v>
      </c>
      <c r="L61" s="123" t="s">
        <v>69</v>
      </c>
      <c r="M61" s="123"/>
      <c r="N61" s="123">
        <v>0</v>
      </c>
      <c r="O61" s="123" t="s">
        <v>69</v>
      </c>
      <c r="P61" s="143">
        <v>0</v>
      </c>
      <c r="Q61" s="123" t="s">
        <v>69</v>
      </c>
      <c r="R61" s="123" t="s">
        <v>69</v>
      </c>
      <c r="S61" s="123" t="s">
        <v>69</v>
      </c>
      <c r="T61" s="143">
        <v>0</v>
      </c>
      <c r="U61" s="126"/>
      <c r="V61" s="118"/>
      <c r="W61" s="118" t="s">
        <v>70</v>
      </c>
      <c r="X61" s="118" t="s">
        <v>258</v>
      </c>
      <c r="Y61" s="118" t="s">
        <v>69</v>
      </c>
      <c r="Z61" s="171" t="s">
        <v>235</v>
      </c>
      <c r="AA61" s="122" t="s">
        <v>341</v>
      </c>
      <c r="AB61" s="164">
        <f t="shared" si="1"/>
        <v>0</v>
      </c>
    </row>
    <row r="62" spans="1:33" ht="408.75" customHeight="1" x14ac:dyDescent="0.25">
      <c r="A62" s="118" t="s">
        <v>229</v>
      </c>
      <c r="B62" s="148" t="s">
        <v>388</v>
      </c>
      <c r="C62" s="127" t="s">
        <v>27</v>
      </c>
      <c r="D62" s="143">
        <v>0</v>
      </c>
      <c r="E62" s="143">
        <v>10000</v>
      </c>
      <c r="F62" s="123">
        <v>0</v>
      </c>
      <c r="G62" s="123">
        <v>0</v>
      </c>
      <c r="H62" s="123">
        <v>0</v>
      </c>
      <c r="I62" s="143"/>
      <c r="J62" s="123"/>
      <c r="K62" s="143">
        <v>57360</v>
      </c>
      <c r="L62" s="123">
        <v>0</v>
      </c>
      <c r="M62" s="123">
        <v>0</v>
      </c>
      <c r="N62" s="123">
        <v>0</v>
      </c>
      <c r="O62" s="123">
        <v>0</v>
      </c>
      <c r="P62" s="143">
        <v>2763.8</v>
      </c>
      <c r="Q62" s="123">
        <v>0</v>
      </c>
      <c r="R62" s="123">
        <v>0</v>
      </c>
      <c r="S62" s="123">
        <v>0</v>
      </c>
      <c r="T62" s="143">
        <v>227.9</v>
      </c>
      <c r="U62" s="126"/>
      <c r="V62" s="118"/>
      <c r="W62" s="118" t="s">
        <v>30</v>
      </c>
      <c r="X62" s="118" t="s">
        <v>259</v>
      </c>
      <c r="Y62" s="118" t="s">
        <v>260</v>
      </c>
      <c r="Z62" s="118" t="s">
        <v>235</v>
      </c>
      <c r="AA62" s="122" t="s">
        <v>338</v>
      </c>
      <c r="AB62" s="164">
        <f t="shared" si="1"/>
        <v>37</v>
      </c>
    </row>
    <row r="63" spans="1:33" ht="153" customHeight="1" x14ac:dyDescent="0.6">
      <c r="A63" s="118" t="s">
        <v>71</v>
      </c>
      <c r="B63" s="11" t="s">
        <v>72</v>
      </c>
      <c r="C63" s="11"/>
      <c r="D63" s="142">
        <f>D64+D67+D73+D74+D76+D77+D78+D80+D75</f>
        <v>0</v>
      </c>
      <c r="E63" s="142">
        <f>E64+E67+E73+E74+E76+E77+E78+E80+E75+E82+E81</f>
        <v>12094322.5</v>
      </c>
      <c r="F63" s="12">
        <f>F64+F67+F73+F74+F76+F77+F78+F80+F75</f>
        <v>0</v>
      </c>
      <c r="G63" s="12">
        <f>G64+G67+G73+G74+G76+G77+G78+G80+G75</f>
        <v>0</v>
      </c>
      <c r="H63" s="12">
        <f>H64+H67+H73+H74+H76+H77+H78+H80+H75</f>
        <v>0</v>
      </c>
      <c r="I63" s="142">
        <f>I64+I67+I73+I74+I76+I77+I78+I80+I75</f>
        <v>0</v>
      </c>
      <c r="J63" s="12">
        <f>J64+J67+J73+J74+J76+J77+J78+J80+J75</f>
        <v>0</v>
      </c>
      <c r="K63" s="142">
        <f>K64+K67+K73+K74+K76+K77+K78+K80+K75+K81+K82</f>
        <v>12164765</v>
      </c>
      <c r="L63" s="12">
        <f t="shared" ref="L63:T63" si="2">L64+L67+L73+L74+L76+L77+L78+L80+L75</f>
        <v>0</v>
      </c>
      <c r="M63" s="12">
        <f t="shared" si="2"/>
        <v>0</v>
      </c>
      <c r="N63" s="12">
        <f t="shared" si="2"/>
        <v>0</v>
      </c>
      <c r="O63" s="12">
        <f t="shared" si="2"/>
        <v>0</v>
      </c>
      <c r="P63" s="142">
        <f>P64+P67+P73+P74+P76+P77+P78+P80+P75+P82</f>
        <v>2260642.8049999997</v>
      </c>
      <c r="Q63" s="12">
        <f t="shared" si="2"/>
        <v>0</v>
      </c>
      <c r="R63" s="12">
        <f t="shared" si="2"/>
        <v>0</v>
      </c>
      <c r="S63" s="12">
        <f t="shared" si="2"/>
        <v>0</v>
      </c>
      <c r="T63" s="142">
        <f t="shared" si="2"/>
        <v>307555.3</v>
      </c>
      <c r="U63" s="10" t="s">
        <v>24</v>
      </c>
      <c r="V63" s="10" t="s">
        <v>24</v>
      </c>
      <c r="W63" s="10" t="s">
        <v>24</v>
      </c>
      <c r="X63" s="10" t="s">
        <v>24</v>
      </c>
      <c r="Y63" s="10"/>
      <c r="Z63" s="10" t="s">
        <v>24</v>
      </c>
      <c r="AA63" s="19"/>
      <c r="AB63" s="164"/>
      <c r="AG63" s="14"/>
    </row>
    <row r="64" spans="1:33" ht="352.5" x14ac:dyDescent="0.25">
      <c r="A64" s="118" t="s">
        <v>73</v>
      </c>
      <c r="B64" s="148" t="s">
        <v>389</v>
      </c>
      <c r="C64" s="148" t="s">
        <v>27</v>
      </c>
      <c r="D64" s="143">
        <v>0</v>
      </c>
      <c r="E64" s="144">
        <f>E65+E66</f>
        <v>10525.3</v>
      </c>
      <c r="F64" s="117">
        <v>0</v>
      </c>
      <c r="G64" s="117">
        <v>0</v>
      </c>
      <c r="H64" s="117">
        <v>0</v>
      </c>
      <c r="I64" s="143">
        <v>0</v>
      </c>
      <c r="J64" s="117">
        <v>0</v>
      </c>
      <c r="K64" s="143">
        <f>K65+K66</f>
        <v>12460.7</v>
      </c>
      <c r="L64" s="117">
        <v>0</v>
      </c>
      <c r="M64" s="117">
        <v>0</v>
      </c>
      <c r="N64" s="117">
        <v>0</v>
      </c>
      <c r="O64" s="117">
        <v>0</v>
      </c>
      <c r="P64" s="143">
        <f>P65+P66</f>
        <v>1457.643</v>
      </c>
      <c r="Q64" s="117">
        <v>0</v>
      </c>
      <c r="R64" s="117">
        <v>0</v>
      </c>
      <c r="S64" s="117">
        <v>0</v>
      </c>
      <c r="T64" s="143">
        <f>T65+T66</f>
        <v>24050.3</v>
      </c>
      <c r="U64" s="120"/>
      <c r="V64" s="116"/>
      <c r="W64" s="116" t="s">
        <v>30</v>
      </c>
      <c r="X64" s="121">
        <v>1881</v>
      </c>
      <c r="Y64" s="121">
        <v>192</v>
      </c>
      <c r="Z64" s="171" t="s">
        <v>235</v>
      </c>
      <c r="AA64" s="172" t="s">
        <v>338</v>
      </c>
      <c r="AB64" s="164">
        <f t="shared" si="1"/>
        <v>10.207336523125997</v>
      </c>
    </row>
    <row r="65" spans="1:28" ht="211.5" x14ac:dyDescent="0.25">
      <c r="A65" s="118" t="s">
        <v>26</v>
      </c>
      <c r="B65" s="148" t="s">
        <v>75</v>
      </c>
      <c r="C65" s="148" t="s">
        <v>27</v>
      </c>
      <c r="D65" s="143">
        <v>0</v>
      </c>
      <c r="E65" s="143">
        <v>5372.6</v>
      </c>
      <c r="F65" s="117">
        <v>0</v>
      </c>
      <c r="G65" s="117">
        <v>0</v>
      </c>
      <c r="H65" s="117">
        <v>0</v>
      </c>
      <c r="I65" s="143">
        <v>0</v>
      </c>
      <c r="J65" s="117">
        <v>0</v>
      </c>
      <c r="K65" s="143">
        <v>7308</v>
      </c>
      <c r="L65" s="117">
        <v>0</v>
      </c>
      <c r="M65" s="117">
        <v>0</v>
      </c>
      <c r="N65" s="117">
        <v>0</v>
      </c>
      <c r="O65" s="117">
        <v>0</v>
      </c>
      <c r="P65" s="143">
        <v>347.34300000000002</v>
      </c>
      <c r="Q65" s="117">
        <v>0</v>
      </c>
      <c r="R65" s="117">
        <v>0</v>
      </c>
      <c r="S65" s="117">
        <v>0</v>
      </c>
      <c r="T65" s="143">
        <v>894.5</v>
      </c>
      <c r="U65" s="131"/>
      <c r="V65" s="116" t="s">
        <v>24</v>
      </c>
      <c r="W65" s="116" t="s">
        <v>24</v>
      </c>
      <c r="X65" s="116">
        <v>725</v>
      </c>
      <c r="Y65" s="116">
        <v>124</v>
      </c>
      <c r="Z65" s="116" t="s">
        <v>24</v>
      </c>
      <c r="AA65" s="181" t="s">
        <v>338</v>
      </c>
      <c r="AB65" s="164"/>
    </row>
    <row r="66" spans="1:28" ht="211.5" x14ac:dyDescent="0.25">
      <c r="A66" s="118" t="s">
        <v>76</v>
      </c>
      <c r="B66" s="148" t="s">
        <v>77</v>
      </c>
      <c r="C66" s="148" t="s">
        <v>27</v>
      </c>
      <c r="D66" s="143">
        <v>0</v>
      </c>
      <c r="E66" s="143">
        <v>5152.7</v>
      </c>
      <c r="F66" s="117">
        <v>0</v>
      </c>
      <c r="G66" s="117">
        <v>0</v>
      </c>
      <c r="H66" s="117">
        <v>0</v>
      </c>
      <c r="I66" s="143">
        <v>0</v>
      </c>
      <c r="J66" s="117">
        <v>0</v>
      </c>
      <c r="K66" s="143">
        <v>5152.7</v>
      </c>
      <c r="L66" s="117">
        <v>0</v>
      </c>
      <c r="M66" s="117">
        <v>0</v>
      </c>
      <c r="N66" s="117">
        <v>0</v>
      </c>
      <c r="O66" s="117">
        <v>0</v>
      </c>
      <c r="P66" s="143">
        <v>1110.3</v>
      </c>
      <c r="Q66" s="117">
        <v>0</v>
      </c>
      <c r="R66" s="117">
        <v>0</v>
      </c>
      <c r="S66" s="117">
        <v>0</v>
      </c>
      <c r="T66" s="143">
        <v>23155.8</v>
      </c>
      <c r="U66" s="120"/>
      <c r="V66" s="116" t="s">
        <v>24</v>
      </c>
      <c r="W66" s="116" t="s">
        <v>24</v>
      </c>
      <c r="X66" s="116">
        <v>1156</v>
      </c>
      <c r="Y66" s="116">
        <v>68</v>
      </c>
      <c r="Z66" s="116" t="s">
        <v>24</v>
      </c>
      <c r="AA66" s="181" t="s">
        <v>338</v>
      </c>
      <c r="AB66" s="164"/>
    </row>
    <row r="67" spans="1:28" ht="308.25" customHeight="1" x14ac:dyDescent="0.25">
      <c r="A67" s="118" t="s">
        <v>78</v>
      </c>
      <c r="B67" s="148" t="s">
        <v>79</v>
      </c>
      <c r="C67" s="148" t="s">
        <v>27</v>
      </c>
      <c r="D67" s="143">
        <v>0</v>
      </c>
      <c r="E67" s="143">
        <f>E68+E69</f>
        <v>11998448.199999999</v>
      </c>
      <c r="F67" s="117">
        <v>0</v>
      </c>
      <c r="G67" s="117">
        <v>0</v>
      </c>
      <c r="H67" s="117">
        <v>0</v>
      </c>
      <c r="I67" s="143">
        <v>0</v>
      </c>
      <c r="J67" s="117">
        <v>0</v>
      </c>
      <c r="K67" s="143">
        <f>K68+K69</f>
        <v>12066955.300000001</v>
      </c>
      <c r="L67" s="117">
        <v>0</v>
      </c>
      <c r="M67" s="117">
        <v>0</v>
      </c>
      <c r="N67" s="117">
        <v>0</v>
      </c>
      <c r="O67" s="117">
        <v>0</v>
      </c>
      <c r="P67" s="143">
        <f>P68+P69</f>
        <v>2254760.2549999999</v>
      </c>
      <c r="Q67" s="117">
        <v>0</v>
      </c>
      <c r="R67" s="117">
        <v>0</v>
      </c>
      <c r="S67" s="117">
        <v>0</v>
      </c>
      <c r="T67" s="143">
        <f>T68+T70+T71+T72</f>
        <v>276908.5</v>
      </c>
      <c r="U67" s="125"/>
      <c r="V67" s="116" t="s">
        <v>24</v>
      </c>
      <c r="W67" s="116" t="s">
        <v>24</v>
      </c>
      <c r="X67" s="116" t="s">
        <v>24</v>
      </c>
      <c r="Y67" s="116"/>
      <c r="Z67" s="116" t="s">
        <v>24</v>
      </c>
      <c r="AA67" s="13"/>
      <c r="AB67" s="164"/>
    </row>
    <row r="68" spans="1:28" ht="409.6" customHeight="1" x14ac:dyDescent="0.25">
      <c r="A68" s="118" t="s">
        <v>80</v>
      </c>
      <c r="B68" s="148" t="s">
        <v>81</v>
      </c>
      <c r="C68" s="148" t="s">
        <v>27</v>
      </c>
      <c r="D68" s="143">
        <v>0</v>
      </c>
      <c r="E68" s="143">
        <v>1666580.1</v>
      </c>
      <c r="F68" s="123">
        <v>0</v>
      </c>
      <c r="G68" s="123">
        <v>0</v>
      </c>
      <c r="H68" s="123">
        <v>0</v>
      </c>
      <c r="I68" s="143">
        <v>0</v>
      </c>
      <c r="J68" s="123">
        <v>0</v>
      </c>
      <c r="K68" s="143">
        <v>1685297.3</v>
      </c>
      <c r="L68" s="123">
        <v>0</v>
      </c>
      <c r="M68" s="123">
        <v>0</v>
      </c>
      <c r="N68" s="123">
        <v>0</v>
      </c>
      <c r="O68" s="123">
        <v>0</v>
      </c>
      <c r="P68" s="143">
        <v>148860.96900000001</v>
      </c>
      <c r="Q68" s="123">
        <v>0</v>
      </c>
      <c r="R68" s="123">
        <v>0</v>
      </c>
      <c r="S68" s="123">
        <v>0</v>
      </c>
      <c r="T68" s="143">
        <v>58626.8</v>
      </c>
      <c r="U68" s="125"/>
      <c r="V68" s="18"/>
      <c r="W68" s="114" t="s">
        <v>82</v>
      </c>
      <c r="X68" s="116">
        <v>100</v>
      </c>
      <c r="Y68" s="116">
        <v>0</v>
      </c>
      <c r="Z68" s="171" t="s">
        <v>235</v>
      </c>
      <c r="AA68" s="181" t="s">
        <v>338</v>
      </c>
      <c r="AB68" s="164">
        <f t="shared" si="1"/>
        <v>0</v>
      </c>
    </row>
    <row r="69" spans="1:28" ht="211.5" x14ac:dyDescent="0.25">
      <c r="A69" s="118" t="s">
        <v>83</v>
      </c>
      <c r="B69" s="148" t="s">
        <v>84</v>
      </c>
      <c r="C69" s="148" t="s">
        <v>27</v>
      </c>
      <c r="D69" s="143">
        <v>0</v>
      </c>
      <c r="E69" s="144">
        <f>E70+E71+E72</f>
        <v>10331868.1</v>
      </c>
      <c r="F69" s="119">
        <v>0</v>
      </c>
      <c r="G69" s="117">
        <v>0</v>
      </c>
      <c r="H69" s="117">
        <v>0</v>
      </c>
      <c r="I69" s="143">
        <v>0</v>
      </c>
      <c r="J69" s="117">
        <v>0</v>
      </c>
      <c r="K69" s="143">
        <f>K70+K71+K72</f>
        <v>10381658</v>
      </c>
      <c r="L69" s="117">
        <v>0</v>
      </c>
      <c r="M69" s="117">
        <v>0</v>
      </c>
      <c r="N69" s="117">
        <v>0</v>
      </c>
      <c r="O69" s="117">
        <v>0</v>
      </c>
      <c r="P69" s="143">
        <f>P70+P71+P72</f>
        <v>2105899.2859999998</v>
      </c>
      <c r="Q69" s="117">
        <v>0</v>
      </c>
      <c r="R69" s="117">
        <v>0</v>
      </c>
      <c r="S69" s="117">
        <v>0</v>
      </c>
      <c r="T69" s="143">
        <f>T70+T71+T72</f>
        <v>218281.7</v>
      </c>
      <c r="U69" s="116"/>
      <c r="V69" s="116" t="s">
        <v>24</v>
      </c>
      <c r="W69" s="116" t="s">
        <v>24</v>
      </c>
      <c r="X69" s="116" t="s">
        <v>24</v>
      </c>
      <c r="Y69" s="116"/>
      <c r="Z69" s="116" t="s">
        <v>24</v>
      </c>
      <c r="AA69" s="13"/>
      <c r="AB69" s="164"/>
    </row>
    <row r="70" spans="1:28" s="218" customFormat="1" ht="394.5" customHeight="1" x14ac:dyDescent="0.25">
      <c r="A70" s="208" t="s">
        <v>85</v>
      </c>
      <c r="B70" s="209" t="s">
        <v>86</v>
      </c>
      <c r="C70" s="209" t="s">
        <v>27</v>
      </c>
      <c r="D70" s="210">
        <v>0</v>
      </c>
      <c r="E70" s="211">
        <v>10211668.1</v>
      </c>
      <c r="F70" s="212">
        <v>0</v>
      </c>
      <c r="G70" s="213">
        <v>0</v>
      </c>
      <c r="H70" s="213">
        <v>0</v>
      </c>
      <c r="I70" s="210">
        <v>0</v>
      </c>
      <c r="J70" s="213">
        <v>0</v>
      </c>
      <c r="K70" s="210">
        <v>10261458</v>
      </c>
      <c r="L70" s="213">
        <v>0</v>
      </c>
      <c r="M70" s="213">
        <v>0</v>
      </c>
      <c r="N70" s="213">
        <v>0</v>
      </c>
      <c r="O70" s="213">
        <v>0</v>
      </c>
      <c r="P70" s="210">
        <v>2093293</v>
      </c>
      <c r="Q70" s="213">
        <v>0</v>
      </c>
      <c r="R70" s="213">
        <v>0</v>
      </c>
      <c r="S70" s="213">
        <v>0</v>
      </c>
      <c r="T70" s="210">
        <v>208924.4</v>
      </c>
      <c r="U70" s="209"/>
      <c r="V70" s="214"/>
      <c r="W70" s="215" t="s">
        <v>30</v>
      </c>
      <c r="X70" s="216">
        <v>178173</v>
      </c>
      <c r="Y70" s="216">
        <f>84084+287+2515+5822+9064+16166+181</f>
        <v>118119</v>
      </c>
      <c r="Z70" s="215" t="s">
        <v>235</v>
      </c>
      <c r="AA70" s="209" t="s">
        <v>338</v>
      </c>
      <c r="AB70" s="217">
        <f t="shared" si="1"/>
        <v>66.294556414271526</v>
      </c>
    </row>
    <row r="71" spans="1:28" ht="211.5" x14ac:dyDescent="0.25">
      <c r="A71" s="118" t="s">
        <v>87</v>
      </c>
      <c r="B71" s="148" t="s">
        <v>88</v>
      </c>
      <c r="C71" s="148" t="s">
        <v>27</v>
      </c>
      <c r="D71" s="143">
        <v>0</v>
      </c>
      <c r="E71" s="143">
        <v>94654.3</v>
      </c>
      <c r="F71" s="117">
        <v>0</v>
      </c>
      <c r="G71" s="117">
        <v>0</v>
      </c>
      <c r="H71" s="117">
        <v>0</v>
      </c>
      <c r="I71" s="143">
        <v>0</v>
      </c>
      <c r="J71" s="117">
        <v>0</v>
      </c>
      <c r="K71" s="143">
        <v>94654.3</v>
      </c>
      <c r="L71" s="117">
        <v>0</v>
      </c>
      <c r="M71" s="117">
        <v>0</v>
      </c>
      <c r="N71" s="117">
        <v>0</v>
      </c>
      <c r="O71" s="117">
        <v>0</v>
      </c>
      <c r="P71" s="143">
        <v>4717.5</v>
      </c>
      <c r="Q71" s="117">
        <v>0</v>
      </c>
      <c r="R71" s="117">
        <v>0</v>
      </c>
      <c r="S71" s="117">
        <v>0</v>
      </c>
      <c r="T71" s="143">
        <v>2107.1999999999998</v>
      </c>
      <c r="U71" s="172"/>
      <c r="V71" s="116"/>
      <c r="W71" s="171" t="s">
        <v>82</v>
      </c>
      <c r="X71" s="116">
        <v>17</v>
      </c>
      <c r="Y71" s="116">
        <v>0</v>
      </c>
      <c r="Z71" s="171" t="s">
        <v>235</v>
      </c>
      <c r="AA71" s="181" t="s">
        <v>338</v>
      </c>
      <c r="AB71" s="164">
        <f t="shared" si="1"/>
        <v>0</v>
      </c>
    </row>
    <row r="72" spans="1:28" ht="408.75" customHeight="1" x14ac:dyDescent="0.25">
      <c r="A72" s="118" t="s">
        <v>89</v>
      </c>
      <c r="B72" s="148" t="s">
        <v>390</v>
      </c>
      <c r="C72" s="148" t="s">
        <v>27</v>
      </c>
      <c r="D72" s="143">
        <v>0</v>
      </c>
      <c r="E72" s="143">
        <v>25545.7</v>
      </c>
      <c r="F72" s="123">
        <v>0</v>
      </c>
      <c r="G72" s="123">
        <v>0</v>
      </c>
      <c r="H72" s="123">
        <v>0</v>
      </c>
      <c r="I72" s="143">
        <v>0</v>
      </c>
      <c r="J72" s="123">
        <v>0</v>
      </c>
      <c r="K72" s="143">
        <v>25545.7</v>
      </c>
      <c r="L72" s="123">
        <v>0</v>
      </c>
      <c r="M72" s="123">
        <v>0</v>
      </c>
      <c r="N72" s="123">
        <v>0</v>
      </c>
      <c r="O72" s="123">
        <v>0</v>
      </c>
      <c r="P72" s="143">
        <v>7888.7860000000001</v>
      </c>
      <c r="Q72" s="123">
        <v>0</v>
      </c>
      <c r="R72" s="123">
        <v>0</v>
      </c>
      <c r="S72" s="123">
        <v>0</v>
      </c>
      <c r="T72" s="143">
        <v>7250.1</v>
      </c>
      <c r="U72" s="172"/>
      <c r="V72" s="114"/>
      <c r="W72" s="18" t="s">
        <v>30</v>
      </c>
      <c r="X72" s="121">
        <v>9646</v>
      </c>
      <c r="Y72" s="121">
        <v>9566</v>
      </c>
      <c r="Z72" s="171" t="s">
        <v>31</v>
      </c>
      <c r="AA72" s="172"/>
      <c r="AB72" s="164">
        <f t="shared" si="1"/>
        <v>99.170640680074641</v>
      </c>
    </row>
    <row r="73" spans="1:28" ht="408.75" customHeight="1" x14ac:dyDescent="0.25">
      <c r="A73" s="118" t="s">
        <v>41</v>
      </c>
      <c r="B73" s="148" t="s">
        <v>391</v>
      </c>
      <c r="C73" s="148" t="s">
        <v>27</v>
      </c>
      <c r="D73" s="143">
        <v>0</v>
      </c>
      <c r="E73" s="143">
        <v>1633.6</v>
      </c>
      <c r="F73" s="123">
        <v>0</v>
      </c>
      <c r="G73" s="123">
        <v>0</v>
      </c>
      <c r="H73" s="123">
        <v>0</v>
      </c>
      <c r="I73" s="143">
        <v>0</v>
      </c>
      <c r="J73" s="123">
        <v>0</v>
      </c>
      <c r="K73" s="143">
        <v>1633.6</v>
      </c>
      <c r="L73" s="123">
        <v>0</v>
      </c>
      <c r="M73" s="123">
        <v>0</v>
      </c>
      <c r="N73" s="123">
        <v>0</v>
      </c>
      <c r="O73" s="123">
        <v>0</v>
      </c>
      <c r="P73" s="143">
        <v>0</v>
      </c>
      <c r="Q73" s="123">
        <v>0</v>
      </c>
      <c r="R73" s="123">
        <v>0</v>
      </c>
      <c r="S73" s="123">
        <v>0</v>
      </c>
      <c r="T73" s="143">
        <v>0</v>
      </c>
      <c r="U73" s="126"/>
      <c r="V73" s="114"/>
      <c r="W73" s="114" t="s">
        <v>82</v>
      </c>
      <c r="X73" s="116">
        <v>6</v>
      </c>
      <c r="Y73" s="116">
        <v>0</v>
      </c>
      <c r="Z73" s="171" t="s">
        <v>235</v>
      </c>
      <c r="AA73" s="122" t="s">
        <v>255</v>
      </c>
      <c r="AB73" s="164">
        <f t="shared" si="1"/>
        <v>0</v>
      </c>
    </row>
    <row r="74" spans="1:28" ht="408.75" customHeight="1" x14ac:dyDescent="0.25">
      <c r="A74" s="168" t="s">
        <v>43</v>
      </c>
      <c r="B74" s="148" t="s">
        <v>392</v>
      </c>
      <c r="C74" s="148" t="s">
        <v>27</v>
      </c>
      <c r="D74" s="143">
        <v>0</v>
      </c>
      <c r="E74" s="143">
        <v>12262.9</v>
      </c>
      <c r="F74" s="123">
        <v>0</v>
      </c>
      <c r="G74" s="123">
        <v>0</v>
      </c>
      <c r="H74" s="123">
        <v>0</v>
      </c>
      <c r="I74" s="143">
        <v>0</v>
      </c>
      <c r="J74" s="123">
        <v>0</v>
      </c>
      <c r="K74" s="143">
        <v>12262.9</v>
      </c>
      <c r="L74" s="123">
        <v>0</v>
      </c>
      <c r="M74" s="123">
        <v>0</v>
      </c>
      <c r="N74" s="123">
        <v>0</v>
      </c>
      <c r="O74" s="123">
        <v>0</v>
      </c>
      <c r="P74" s="143">
        <v>0</v>
      </c>
      <c r="Q74" s="123">
        <v>0</v>
      </c>
      <c r="R74" s="123">
        <v>0</v>
      </c>
      <c r="S74" s="123">
        <v>0</v>
      </c>
      <c r="T74" s="143">
        <v>0</v>
      </c>
      <c r="U74" s="114"/>
      <c r="V74" s="114"/>
      <c r="W74" s="114" t="s">
        <v>90</v>
      </c>
      <c r="X74" s="116">
        <v>8</v>
      </c>
      <c r="Y74" s="116">
        <v>0</v>
      </c>
      <c r="Z74" s="171" t="s">
        <v>235</v>
      </c>
      <c r="AA74" s="172" t="s">
        <v>254</v>
      </c>
      <c r="AB74" s="164">
        <f t="shared" si="1"/>
        <v>0</v>
      </c>
    </row>
    <row r="75" spans="1:28" ht="408" customHeight="1" x14ac:dyDescent="0.25">
      <c r="A75" s="168" t="s">
        <v>91</v>
      </c>
      <c r="B75" s="148" t="s">
        <v>393</v>
      </c>
      <c r="C75" s="148" t="s">
        <v>27</v>
      </c>
      <c r="D75" s="143">
        <v>0</v>
      </c>
      <c r="E75" s="143">
        <v>1260</v>
      </c>
      <c r="F75" s="123">
        <v>0</v>
      </c>
      <c r="G75" s="123">
        <v>0</v>
      </c>
      <c r="H75" s="123">
        <v>0</v>
      </c>
      <c r="I75" s="143">
        <v>0</v>
      </c>
      <c r="J75" s="123">
        <v>0</v>
      </c>
      <c r="K75" s="143">
        <v>1260</v>
      </c>
      <c r="L75" s="123">
        <v>0</v>
      </c>
      <c r="M75" s="123">
        <v>0</v>
      </c>
      <c r="N75" s="123">
        <v>0</v>
      </c>
      <c r="O75" s="123">
        <v>0</v>
      </c>
      <c r="P75" s="143">
        <v>0</v>
      </c>
      <c r="Q75" s="123">
        <v>0</v>
      </c>
      <c r="R75" s="123">
        <v>0</v>
      </c>
      <c r="S75" s="123">
        <v>0</v>
      </c>
      <c r="T75" s="143">
        <v>0</v>
      </c>
      <c r="U75" s="114"/>
      <c r="V75" s="114"/>
      <c r="W75" s="114" t="s">
        <v>92</v>
      </c>
      <c r="X75" s="116">
        <v>25</v>
      </c>
      <c r="Y75" s="116">
        <v>0</v>
      </c>
      <c r="Z75" s="171" t="s">
        <v>235</v>
      </c>
      <c r="AA75" s="172" t="s">
        <v>254</v>
      </c>
      <c r="AB75" s="164">
        <f t="shared" si="1"/>
        <v>0</v>
      </c>
    </row>
    <row r="76" spans="1:28" ht="401.25" customHeight="1" x14ac:dyDescent="0.25">
      <c r="A76" s="118" t="s">
        <v>93</v>
      </c>
      <c r="B76" s="148" t="s">
        <v>394</v>
      </c>
      <c r="C76" s="148" t="s">
        <v>27</v>
      </c>
      <c r="D76" s="143">
        <v>0</v>
      </c>
      <c r="E76" s="143">
        <v>700</v>
      </c>
      <c r="F76" s="123">
        <v>0</v>
      </c>
      <c r="G76" s="123">
        <v>0</v>
      </c>
      <c r="H76" s="123">
        <v>0</v>
      </c>
      <c r="I76" s="143">
        <v>0</v>
      </c>
      <c r="J76" s="123">
        <v>0</v>
      </c>
      <c r="K76" s="143">
        <v>700</v>
      </c>
      <c r="L76" s="123">
        <v>0</v>
      </c>
      <c r="M76" s="123">
        <v>0</v>
      </c>
      <c r="N76" s="123">
        <v>0</v>
      </c>
      <c r="O76" s="123">
        <v>0</v>
      </c>
      <c r="P76" s="143">
        <v>0</v>
      </c>
      <c r="Q76" s="123">
        <v>0</v>
      </c>
      <c r="R76" s="123">
        <v>0</v>
      </c>
      <c r="S76" s="123">
        <v>0</v>
      </c>
      <c r="T76" s="143">
        <v>0</v>
      </c>
      <c r="U76" s="126"/>
      <c r="V76" s="18"/>
      <c r="W76" s="114" t="s">
        <v>30</v>
      </c>
      <c r="X76" s="121">
        <v>1030</v>
      </c>
      <c r="Y76" s="116">
        <v>0</v>
      </c>
      <c r="Z76" s="171" t="s">
        <v>235</v>
      </c>
      <c r="AA76" s="172" t="s">
        <v>255</v>
      </c>
      <c r="AB76" s="164">
        <f t="shared" si="1"/>
        <v>0</v>
      </c>
    </row>
    <row r="77" spans="1:28" ht="246.75" x14ac:dyDescent="0.25">
      <c r="A77" s="118" t="s">
        <v>94</v>
      </c>
      <c r="B77" s="148" t="s">
        <v>395</v>
      </c>
      <c r="C77" s="148" t="s">
        <v>27</v>
      </c>
      <c r="D77" s="143">
        <v>0</v>
      </c>
      <c r="E77" s="143">
        <v>16465.7</v>
      </c>
      <c r="F77" s="117">
        <v>0</v>
      </c>
      <c r="G77" s="117">
        <v>0</v>
      </c>
      <c r="H77" s="117">
        <v>0</v>
      </c>
      <c r="I77" s="143">
        <v>0</v>
      </c>
      <c r="J77" s="117">
        <v>0</v>
      </c>
      <c r="K77" s="143">
        <v>16465.7</v>
      </c>
      <c r="L77" s="117">
        <v>0</v>
      </c>
      <c r="M77" s="117">
        <v>0</v>
      </c>
      <c r="N77" s="117">
        <v>0</v>
      </c>
      <c r="O77" s="117">
        <v>0</v>
      </c>
      <c r="P77" s="143">
        <v>4101.777</v>
      </c>
      <c r="Q77" s="117">
        <v>0</v>
      </c>
      <c r="R77" s="117">
        <v>0</v>
      </c>
      <c r="S77" s="117">
        <v>0</v>
      </c>
      <c r="T77" s="143">
        <v>6596.5</v>
      </c>
      <c r="U77" s="172"/>
      <c r="V77" s="116"/>
      <c r="W77" s="171" t="s">
        <v>30</v>
      </c>
      <c r="X77" s="116">
        <v>290</v>
      </c>
      <c r="Y77" s="116">
        <v>277</v>
      </c>
      <c r="Z77" s="171" t="s">
        <v>235</v>
      </c>
      <c r="AA77" s="181" t="s">
        <v>338</v>
      </c>
      <c r="AB77" s="164">
        <f t="shared" si="1"/>
        <v>95.517241379310349</v>
      </c>
    </row>
    <row r="78" spans="1:28" ht="408.75" customHeight="1" x14ac:dyDescent="0.25">
      <c r="A78" s="244" t="s">
        <v>95</v>
      </c>
      <c r="B78" s="230" t="s">
        <v>396</v>
      </c>
      <c r="C78" s="230" t="s">
        <v>27</v>
      </c>
      <c r="D78" s="234">
        <v>0</v>
      </c>
      <c r="E78" s="234">
        <v>1000</v>
      </c>
      <c r="F78" s="234">
        <v>0</v>
      </c>
      <c r="G78" s="234">
        <v>0</v>
      </c>
      <c r="H78" s="234">
        <v>0</v>
      </c>
      <c r="I78" s="234">
        <v>0</v>
      </c>
      <c r="J78" s="234">
        <v>0</v>
      </c>
      <c r="K78" s="234">
        <v>1000</v>
      </c>
      <c r="L78" s="234">
        <v>0</v>
      </c>
      <c r="M78" s="234">
        <v>0</v>
      </c>
      <c r="N78" s="234">
        <v>0</v>
      </c>
      <c r="O78" s="234">
        <v>0</v>
      </c>
      <c r="P78" s="234">
        <v>0</v>
      </c>
      <c r="Q78" s="238">
        <v>0</v>
      </c>
      <c r="R78" s="238">
        <v>0</v>
      </c>
      <c r="S78" s="238">
        <v>0</v>
      </c>
      <c r="T78" s="234">
        <v>0</v>
      </c>
      <c r="U78" s="230"/>
      <c r="V78" s="228"/>
      <c r="W78" s="250" t="s">
        <v>96</v>
      </c>
      <c r="X78" s="228">
        <v>200</v>
      </c>
      <c r="Y78" s="228">
        <v>0</v>
      </c>
      <c r="Z78" s="250" t="s">
        <v>235</v>
      </c>
      <c r="AA78" s="230" t="s">
        <v>254</v>
      </c>
      <c r="AB78" s="164">
        <f t="shared" si="1"/>
        <v>0</v>
      </c>
    </row>
    <row r="79" spans="1:28" ht="108.75" customHeight="1" x14ac:dyDescent="0.25">
      <c r="A79" s="245"/>
      <c r="B79" s="231"/>
      <c r="C79" s="231"/>
      <c r="D79" s="235"/>
      <c r="E79" s="235"/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9"/>
      <c r="R79" s="239"/>
      <c r="S79" s="239"/>
      <c r="T79" s="235"/>
      <c r="U79" s="231"/>
      <c r="V79" s="229"/>
      <c r="W79" s="251"/>
      <c r="X79" s="229"/>
      <c r="Y79" s="229"/>
      <c r="Z79" s="251"/>
      <c r="AA79" s="231"/>
      <c r="AB79" s="164"/>
    </row>
    <row r="80" spans="1:28" ht="408.75" customHeight="1" x14ac:dyDescent="0.25">
      <c r="A80" s="168" t="s">
        <v>97</v>
      </c>
      <c r="B80" s="148" t="s">
        <v>350</v>
      </c>
      <c r="C80" s="148" t="s">
        <v>27</v>
      </c>
      <c r="D80" s="143">
        <v>0</v>
      </c>
      <c r="E80" s="143">
        <v>5960</v>
      </c>
      <c r="F80" s="123">
        <v>0</v>
      </c>
      <c r="G80" s="123">
        <v>0</v>
      </c>
      <c r="H80" s="123">
        <v>0</v>
      </c>
      <c r="I80" s="143">
        <v>0</v>
      </c>
      <c r="J80" s="123">
        <v>0</v>
      </c>
      <c r="K80" s="143">
        <v>5960</v>
      </c>
      <c r="L80" s="123">
        <v>0</v>
      </c>
      <c r="M80" s="123">
        <v>0</v>
      </c>
      <c r="N80" s="123">
        <v>0</v>
      </c>
      <c r="O80" s="123">
        <v>0</v>
      </c>
      <c r="P80" s="143">
        <v>0</v>
      </c>
      <c r="Q80" s="123">
        <v>0</v>
      </c>
      <c r="R80" s="123">
        <v>0</v>
      </c>
      <c r="S80" s="123">
        <v>0</v>
      </c>
      <c r="T80" s="143">
        <v>0</v>
      </c>
      <c r="U80" s="114"/>
      <c r="V80" s="18"/>
      <c r="W80" s="114" t="s">
        <v>98</v>
      </c>
      <c r="X80" s="171" t="s">
        <v>230</v>
      </c>
      <c r="Y80" s="174" t="s">
        <v>353</v>
      </c>
      <c r="Z80" s="171" t="s">
        <v>235</v>
      </c>
      <c r="AA80" s="172" t="s">
        <v>342</v>
      </c>
      <c r="AB80" s="164"/>
    </row>
    <row r="81" spans="1:33" ht="408.75" customHeight="1" x14ac:dyDescent="0.25">
      <c r="A81" s="168" t="s">
        <v>211</v>
      </c>
      <c r="B81" s="148" t="s">
        <v>351</v>
      </c>
      <c r="C81" s="148" t="s">
        <v>337</v>
      </c>
      <c r="D81" s="143"/>
      <c r="E81" s="144">
        <v>20000</v>
      </c>
      <c r="F81" s="123"/>
      <c r="G81" s="123"/>
      <c r="H81" s="123"/>
      <c r="I81" s="143"/>
      <c r="J81" s="123"/>
      <c r="K81" s="143">
        <v>20000</v>
      </c>
      <c r="L81" s="123"/>
      <c r="M81" s="123"/>
      <c r="N81" s="123"/>
      <c r="O81" s="123"/>
      <c r="P81" s="143">
        <v>0</v>
      </c>
      <c r="Q81" s="123"/>
      <c r="R81" s="123"/>
      <c r="S81" s="123"/>
      <c r="T81" s="143">
        <v>0</v>
      </c>
      <c r="U81" s="126"/>
      <c r="V81" s="18"/>
      <c r="W81" s="114"/>
      <c r="X81" s="115" t="s">
        <v>352</v>
      </c>
      <c r="Y81" s="116">
        <v>0</v>
      </c>
      <c r="Z81" s="171" t="s">
        <v>235</v>
      </c>
      <c r="AA81" s="172" t="s">
        <v>256</v>
      </c>
      <c r="AB81" s="164"/>
    </row>
    <row r="82" spans="1:33" ht="408.75" customHeight="1" x14ac:dyDescent="0.25">
      <c r="A82" s="168" t="s">
        <v>45</v>
      </c>
      <c r="B82" s="148" t="s">
        <v>397</v>
      </c>
      <c r="C82" s="148" t="s">
        <v>27</v>
      </c>
      <c r="D82" s="143"/>
      <c r="E82" s="144">
        <v>26066.799999999999</v>
      </c>
      <c r="F82" s="123"/>
      <c r="G82" s="123"/>
      <c r="H82" s="123"/>
      <c r="I82" s="143"/>
      <c r="J82" s="123"/>
      <c r="K82" s="143">
        <v>26066.799999999999</v>
      </c>
      <c r="L82" s="123"/>
      <c r="M82" s="123"/>
      <c r="N82" s="123"/>
      <c r="O82" s="123"/>
      <c r="P82" s="143">
        <v>323.13</v>
      </c>
      <c r="Q82" s="123"/>
      <c r="R82" s="123"/>
      <c r="S82" s="123"/>
      <c r="T82" s="143">
        <v>0</v>
      </c>
      <c r="U82" s="126"/>
      <c r="V82" s="18"/>
      <c r="W82" s="114" t="s">
        <v>30</v>
      </c>
      <c r="X82" s="115">
        <v>1448</v>
      </c>
      <c r="Y82" s="116">
        <v>0</v>
      </c>
      <c r="Z82" s="171" t="s">
        <v>235</v>
      </c>
      <c r="AA82" s="172" t="s">
        <v>343</v>
      </c>
      <c r="AB82" s="164">
        <f t="shared" ref="AB82:AB123" si="3">Y82/X82*100</f>
        <v>0</v>
      </c>
    </row>
    <row r="83" spans="1:33" ht="156" customHeight="1" x14ac:dyDescent="0.6">
      <c r="A83" s="118" t="s">
        <v>99</v>
      </c>
      <c r="B83" s="11" t="s">
        <v>100</v>
      </c>
      <c r="C83" s="11"/>
      <c r="D83" s="142">
        <f>D84+D88+D96+D97+D98+D103+D99+D101+D102+D105+D106+D108+D109+D112+D113+D114+D115+D116+D118+D120+D121+D123+D110+D104</f>
        <v>20793471.700000003</v>
      </c>
      <c r="E83" s="142">
        <f>E84+E88+E96+E97+E98+E102+E105+E106+E108+E110+E111+E112+E113+E114+E115+E116+E118+E120+E123+E104</f>
        <v>17507625.300000001</v>
      </c>
      <c r="F83" s="12">
        <f>F84+F88+F96+F97+F98+F103+F99+F101+F102+F105+F106+F108+F109+F112+F113+F114+F115+F116+F118+F120+F121+F123</f>
        <v>0</v>
      </c>
      <c r="G83" s="12">
        <f>G84+G88+G96+G97+G98+G103+G99+G101+G102+G105+G106+G108+G109+G112+G113+G114+G115+G116+G118+G120+G121+G123</f>
        <v>0</v>
      </c>
      <c r="H83" s="12">
        <f>H84+H88+H96+H97+H98+H103+H99+H101+H102+H105+H106+H108+H109+H112+H113+H114+H115+H116+H118+H120+H121+H123</f>
        <v>0</v>
      </c>
      <c r="I83" s="142">
        <f>I84+I88+I96+I97+I98+I103+I99+I101+I102+I105+I106+I108+I109+I112+I113+I114+I115+I116+I118+I120+I121+I123+I104</f>
        <v>20793471.700000003</v>
      </c>
      <c r="J83" s="12">
        <f>J84+J88+J96+J97+J98+J103+J99+J101+J102+J105+J106+J108+J109+J112+J113+J114+J115+J116+J118+J120+J121+J123</f>
        <v>0</v>
      </c>
      <c r="K83" s="142">
        <f>K84+K88+K96+K97+K98+K102+K105+K106+K108+K110+K111+K112+K113+K114+K115+K116+K118+K120+K123+K104</f>
        <v>17531460.300000001</v>
      </c>
      <c r="L83" s="12">
        <f>L84+L88+L96+L97+L98+L103+L99+L101+L102+L105+L106+L108+L109+L112+L113+L114+L115+L116+L118+L120+L121+L123+L110</f>
        <v>0</v>
      </c>
      <c r="M83" s="12">
        <f>M84+M88+M96+M97+M98+M103+M99+M101+M102+M105+M106+M108+M109+M112+M113+M114+M115+M116+M118+M120+M121+M123+M110</f>
        <v>0</v>
      </c>
      <c r="N83" s="12">
        <f>N99+N101+N103+N121+N109+N104</f>
        <v>6240513.4960000003</v>
      </c>
      <c r="O83" s="12">
        <f>O84+O88+O96+O97+O98+O103+O99+O101+O102+O105+O106+O108+O109+O112+O113+O114+O115+O116+O118+O120+O121+O123+O110</f>
        <v>0</v>
      </c>
      <c r="P83" s="142">
        <f>P84+P88+P96+P97+P98+P103+P99+P101+P102+P105+P106+P108+P109+P112+P113+P114+P115+P116+P118+P120+P121+P123+P110+P111+P104</f>
        <v>3324814.915</v>
      </c>
      <c r="Q83" s="12">
        <f>Q84+Q88+Q96+Q97+Q98+Q103+Q99+Q101+Q102+Q105+Q106+Q108+Q109+Q112+Q113+Q114+Q115+Q116+Q118+Q120+Q121+Q123+Q110</f>
        <v>0</v>
      </c>
      <c r="R83" s="12">
        <f>R84+R88+R96+R97+R98+R103+R99+R101+R102+R105+R106+R108+R109+R112+R113+R114+R115+R116+R118+R120+R121+R123+R110</f>
        <v>0</v>
      </c>
      <c r="S83" s="12">
        <f>S84+S88+S96+S97+S98+S103+S99+S101+S102+S105+S106+S108+S109+S112+S113+S114+S115+S116+S118+S120+S121+S123+S110</f>
        <v>0</v>
      </c>
      <c r="T83" s="142">
        <f>T84+T88+T96+T97+T98+T103+T99+T101+T102+T105+T106+T108+T109+T112+T113+T114+T115+T116+T118+T120+T121+T123+T110</f>
        <v>227225.7</v>
      </c>
      <c r="U83" s="10" t="s">
        <v>24</v>
      </c>
      <c r="V83" s="10" t="s">
        <v>24</v>
      </c>
      <c r="W83" s="10" t="s">
        <v>24</v>
      </c>
      <c r="X83" s="10" t="s">
        <v>24</v>
      </c>
      <c r="Y83" s="10"/>
      <c r="Z83" s="10" t="s">
        <v>24</v>
      </c>
      <c r="AA83" s="19"/>
      <c r="AB83" s="164"/>
      <c r="AG83" s="14"/>
    </row>
    <row r="84" spans="1:33" ht="379.5" customHeight="1" x14ac:dyDescent="0.25">
      <c r="A84" s="118" t="s">
        <v>32</v>
      </c>
      <c r="B84" s="178" t="s">
        <v>398</v>
      </c>
      <c r="C84" s="178" t="s">
        <v>27</v>
      </c>
      <c r="D84" s="143">
        <v>0</v>
      </c>
      <c r="E84" s="143">
        <f>E85</f>
        <v>2506860.4</v>
      </c>
      <c r="F84" s="123">
        <v>0</v>
      </c>
      <c r="G84" s="123">
        <v>0</v>
      </c>
      <c r="H84" s="123">
        <v>0</v>
      </c>
      <c r="I84" s="143">
        <v>0</v>
      </c>
      <c r="J84" s="123">
        <v>0</v>
      </c>
      <c r="K84" s="143">
        <f>K85</f>
        <v>2530860.4</v>
      </c>
      <c r="L84" s="123">
        <v>0</v>
      </c>
      <c r="M84" s="123">
        <v>0</v>
      </c>
      <c r="N84" s="123">
        <v>0</v>
      </c>
      <c r="O84" s="123">
        <v>0</v>
      </c>
      <c r="P84" s="143">
        <f>P85</f>
        <v>459637.74300000002</v>
      </c>
      <c r="Q84" s="123">
        <v>0</v>
      </c>
      <c r="R84" s="123">
        <v>0</v>
      </c>
      <c r="S84" s="123">
        <v>0</v>
      </c>
      <c r="T84" s="143">
        <f>T85</f>
        <v>194741.1</v>
      </c>
      <c r="U84" s="116" t="s">
        <v>24</v>
      </c>
      <c r="V84" s="116" t="s">
        <v>24</v>
      </c>
      <c r="W84" s="116" t="s">
        <v>24</v>
      </c>
      <c r="X84" s="116" t="s">
        <v>24</v>
      </c>
      <c r="Y84" s="116"/>
      <c r="Z84" s="116" t="s">
        <v>24</v>
      </c>
      <c r="AA84" s="13"/>
      <c r="AB84" s="164"/>
    </row>
    <row r="85" spans="1:33" ht="409.5" customHeight="1" x14ac:dyDescent="0.25">
      <c r="A85" s="244" t="s">
        <v>76</v>
      </c>
      <c r="B85" s="230" t="s">
        <v>81</v>
      </c>
      <c r="C85" s="230" t="s">
        <v>27</v>
      </c>
      <c r="D85" s="234">
        <v>0</v>
      </c>
      <c r="E85" s="234">
        <v>2506860.4</v>
      </c>
      <c r="F85" s="238">
        <v>0</v>
      </c>
      <c r="G85" s="238">
        <v>0</v>
      </c>
      <c r="H85" s="238">
        <v>0</v>
      </c>
      <c r="I85" s="234">
        <v>0</v>
      </c>
      <c r="J85" s="238">
        <v>0</v>
      </c>
      <c r="K85" s="234">
        <v>2530860.4</v>
      </c>
      <c r="L85" s="238">
        <v>0</v>
      </c>
      <c r="M85" s="238">
        <v>0</v>
      </c>
      <c r="N85" s="238">
        <v>0</v>
      </c>
      <c r="O85" s="238">
        <v>0</v>
      </c>
      <c r="P85" s="234">
        <v>459637.74300000002</v>
      </c>
      <c r="Q85" s="238">
        <v>0</v>
      </c>
      <c r="R85" s="238">
        <v>0</v>
      </c>
      <c r="S85" s="238">
        <v>0</v>
      </c>
      <c r="T85" s="234">
        <v>194741.1</v>
      </c>
      <c r="U85" s="230"/>
      <c r="V85" s="228"/>
      <c r="W85" s="228" t="s">
        <v>30</v>
      </c>
      <c r="X85" s="252">
        <v>42651</v>
      </c>
      <c r="Y85" s="252">
        <f>199+36405+1202+89+26+384+139+700+2076</f>
        <v>41220</v>
      </c>
      <c r="Z85" s="250" t="s">
        <v>235</v>
      </c>
      <c r="AA85" s="230" t="s">
        <v>343</v>
      </c>
      <c r="AB85" s="164">
        <f t="shared" si="3"/>
        <v>96.644861785186748</v>
      </c>
    </row>
    <row r="86" spans="1:33" ht="79.5" customHeight="1" x14ac:dyDescent="0.25">
      <c r="A86" s="256"/>
      <c r="B86" s="257"/>
      <c r="C86" s="257"/>
      <c r="D86" s="258"/>
      <c r="E86" s="258"/>
      <c r="F86" s="260"/>
      <c r="G86" s="260"/>
      <c r="H86" s="260"/>
      <c r="I86" s="258"/>
      <c r="J86" s="260"/>
      <c r="K86" s="258"/>
      <c r="L86" s="260"/>
      <c r="M86" s="260"/>
      <c r="N86" s="260"/>
      <c r="O86" s="260"/>
      <c r="P86" s="258"/>
      <c r="Q86" s="260"/>
      <c r="R86" s="260"/>
      <c r="S86" s="260"/>
      <c r="T86" s="258"/>
      <c r="U86" s="257"/>
      <c r="V86" s="259"/>
      <c r="W86" s="259"/>
      <c r="X86" s="262"/>
      <c r="Y86" s="262"/>
      <c r="Z86" s="261"/>
      <c r="AA86" s="257"/>
      <c r="AB86" s="164" t="e">
        <f t="shared" si="3"/>
        <v>#DIV/0!</v>
      </c>
    </row>
    <row r="87" spans="1:33" ht="89.25" customHeight="1" x14ac:dyDescent="0.25">
      <c r="A87" s="245"/>
      <c r="B87" s="231"/>
      <c r="C87" s="231"/>
      <c r="D87" s="235"/>
      <c r="E87" s="235"/>
      <c r="F87" s="239"/>
      <c r="G87" s="239"/>
      <c r="H87" s="239"/>
      <c r="I87" s="235"/>
      <c r="J87" s="239"/>
      <c r="K87" s="235"/>
      <c r="L87" s="239"/>
      <c r="M87" s="239"/>
      <c r="N87" s="239"/>
      <c r="O87" s="239"/>
      <c r="P87" s="235"/>
      <c r="Q87" s="239"/>
      <c r="R87" s="239"/>
      <c r="S87" s="239"/>
      <c r="T87" s="235"/>
      <c r="U87" s="231"/>
      <c r="V87" s="229"/>
      <c r="W87" s="229"/>
      <c r="X87" s="253"/>
      <c r="Y87" s="253"/>
      <c r="Z87" s="251"/>
      <c r="AA87" s="231"/>
      <c r="AB87" s="164" t="e">
        <f t="shared" si="3"/>
        <v>#DIV/0!</v>
      </c>
    </row>
    <row r="88" spans="1:33" ht="409.5" x14ac:dyDescent="0.25">
      <c r="A88" s="118" t="s">
        <v>33</v>
      </c>
      <c r="B88" s="178" t="s">
        <v>399</v>
      </c>
      <c r="C88" s="178" t="s">
        <v>27</v>
      </c>
      <c r="D88" s="143">
        <v>0</v>
      </c>
      <c r="E88" s="144">
        <f>E89+E91</f>
        <v>318410.8</v>
      </c>
      <c r="F88" s="124">
        <v>0</v>
      </c>
      <c r="G88" s="117">
        <v>0</v>
      </c>
      <c r="H88" s="117">
        <v>0</v>
      </c>
      <c r="I88" s="143">
        <v>0</v>
      </c>
      <c r="J88" s="117">
        <v>0</v>
      </c>
      <c r="K88" s="143">
        <f>K89+K91</f>
        <v>318410.8</v>
      </c>
      <c r="L88" s="117">
        <v>0</v>
      </c>
      <c r="M88" s="117">
        <v>0</v>
      </c>
      <c r="N88" s="117">
        <v>0</v>
      </c>
      <c r="O88" s="117">
        <v>0</v>
      </c>
      <c r="P88" s="143">
        <f>P89+P91</f>
        <v>52534.299999999996</v>
      </c>
      <c r="Q88" s="117">
        <v>0</v>
      </c>
      <c r="R88" s="117">
        <v>0</v>
      </c>
      <c r="S88" s="117">
        <v>0</v>
      </c>
      <c r="T88" s="143">
        <f>T89</f>
        <v>7108.3</v>
      </c>
      <c r="U88" s="116"/>
      <c r="V88" s="116" t="s">
        <v>24</v>
      </c>
      <c r="W88" s="116" t="s">
        <v>24</v>
      </c>
      <c r="X88" s="116" t="s">
        <v>24</v>
      </c>
      <c r="Y88" s="116"/>
      <c r="Z88" s="116" t="s">
        <v>24</v>
      </c>
      <c r="AA88" s="13"/>
      <c r="AB88" s="164"/>
    </row>
    <row r="89" spans="1:33" ht="388.5" customHeight="1" x14ac:dyDescent="0.25">
      <c r="A89" s="244" t="s">
        <v>101</v>
      </c>
      <c r="B89" s="230" t="s">
        <v>81</v>
      </c>
      <c r="C89" s="230" t="s">
        <v>27</v>
      </c>
      <c r="D89" s="234">
        <v>0</v>
      </c>
      <c r="E89" s="236">
        <v>103115.5</v>
      </c>
      <c r="F89" s="246">
        <v>0</v>
      </c>
      <c r="G89" s="238">
        <v>0</v>
      </c>
      <c r="H89" s="238">
        <v>0</v>
      </c>
      <c r="I89" s="234">
        <v>0</v>
      </c>
      <c r="J89" s="238">
        <v>0</v>
      </c>
      <c r="K89" s="234">
        <v>103115.5</v>
      </c>
      <c r="L89" s="238">
        <v>0</v>
      </c>
      <c r="M89" s="238">
        <v>0</v>
      </c>
      <c r="N89" s="238">
        <v>0</v>
      </c>
      <c r="O89" s="238">
        <v>0</v>
      </c>
      <c r="P89" s="234">
        <v>15405.9</v>
      </c>
      <c r="Q89" s="238">
        <v>0</v>
      </c>
      <c r="R89" s="238">
        <v>0</v>
      </c>
      <c r="S89" s="238">
        <v>0</v>
      </c>
      <c r="T89" s="234">
        <v>7108.3</v>
      </c>
      <c r="U89" s="230"/>
      <c r="V89" s="228"/>
      <c r="W89" s="228" t="s">
        <v>30</v>
      </c>
      <c r="X89" s="228">
        <v>110</v>
      </c>
      <c r="Y89" s="228">
        <v>73</v>
      </c>
      <c r="Z89" s="250" t="s">
        <v>235</v>
      </c>
      <c r="AA89" s="230" t="s">
        <v>343</v>
      </c>
      <c r="AB89" s="164">
        <f t="shared" si="3"/>
        <v>66.363636363636374</v>
      </c>
    </row>
    <row r="90" spans="1:33" ht="99.75" hidden="1" customHeight="1" x14ac:dyDescent="0.25">
      <c r="A90" s="245"/>
      <c r="B90" s="231"/>
      <c r="C90" s="231"/>
      <c r="D90" s="235"/>
      <c r="E90" s="237"/>
      <c r="F90" s="247"/>
      <c r="G90" s="239"/>
      <c r="H90" s="239"/>
      <c r="I90" s="235"/>
      <c r="J90" s="239"/>
      <c r="K90" s="235"/>
      <c r="L90" s="239"/>
      <c r="M90" s="239"/>
      <c r="N90" s="239"/>
      <c r="O90" s="239"/>
      <c r="P90" s="235"/>
      <c r="Q90" s="239"/>
      <c r="R90" s="239"/>
      <c r="S90" s="239"/>
      <c r="T90" s="235"/>
      <c r="U90" s="231"/>
      <c r="V90" s="229"/>
      <c r="W90" s="229"/>
      <c r="X90" s="229"/>
      <c r="Y90" s="229"/>
      <c r="Z90" s="251"/>
      <c r="AA90" s="231"/>
      <c r="AB90" s="164" t="e">
        <f t="shared" si="3"/>
        <v>#DIV/0!</v>
      </c>
    </row>
    <row r="91" spans="1:33" ht="211.5" x14ac:dyDescent="0.25">
      <c r="A91" s="118" t="s">
        <v>102</v>
      </c>
      <c r="B91" s="178" t="s">
        <v>103</v>
      </c>
      <c r="C91" s="178" t="s">
        <v>27</v>
      </c>
      <c r="D91" s="143">
        <v>0</v>
      </c>
      <c r="E91" s="144">
        <f>E92+E94+E95</f>
        <v>215295.3</v>
      </c>
      <c r="F91" s="119">
        <v>0</v>
      </c>
      <c r="G91" s="117">
        <v>0</v>
      </c>
      <c r="H91" s="117">
        <v>0</v>
      </c>
      <c r="I91" s="143">
        <v>0</v>
      </c>
      <c r="J91" s="117">
        <v>0</v>
      </c>
      <c r="K91" s="143">
        <f>K92+K94+K95</f>
        <v>215295.3</v>
      </c>
      <c r="L91" s="117">
        <v>0</v>
      </c>
      <c r="M91" s="117">
        <v>0</v>
      </c>
      <c r="N91" s="117">
        <v>0</v>
      </c>
      <c r="O91" s="117">
        <v>0</v>
      </c>
      <c r="P91" s="143">
        <f>P92+P94+P95</f>
        <v>37128.399999999994</v>
      </c>
      <c r="Q91" s="117">
        <v>0</v>
      </c>
      <c r="R91" s="117">
        <v>0</v>
      </c>
      <c r="S91" s="117">
        <v>0</v>
      </c>
      <c r="T91" s="143">
        <f>T92+T94+T95</f>
        <v>5433.21</v>
      </c>
      <c r="U91" s="116"/>
      <c r="V91" s="116" t="s">
        <v>24</v>
      </c>
      <c r="W91" s="116" t="s">
        <v>24</v>
      </c>
      <c r="X91" s="116" t="s">
        <v>24</v>
      </c>
      <c r="Y91" s="116"/>
      <c r="Z91" s="116" t="s">
        <v>24</v>
      </c>
      <c r="AA91" s="172"/>
      <c r="AB91" s="164"/>
    </row>
    <row r="92" spans="1:33" ht="382.5" customHeight="1" x14ac:dyDescent="0.25">
      <c r="A92" s="244" t="s">
        <v>104</v>
      </c>
      <c r="B92" s="230" t="s">
        <v>86</v>
      </c>
      <c r="C92" s="230" t="s">
        <v>27</v>
      </c>
      <c r="D92" s="234">
        <v>0</v>
      </c>
      <c r="E92" s="236">
        <v>209145</v>
      </c>
      <c r="F92" s="246">
        <v>0</v>
      </c>
      <c r="G92" s="238">
        <v>0</v>
      </c>
      <c r="H92" s="238">
        <v>0</v>
      </c>
      <c r="I92" s="234">
        <v>0</v>
      </c>
      <c r="J92" s="238">
        <v>0</v>
      </c>
      <c r="K92" s="234">
        <v>209145</v>
      </c>
      <c r="L92" s="238">
        <v>0</v>
      </c>
      <c r="M92" s="238">
        <v>0</v>
      </c>
      <c r="N92" s="238">
        <v>0</v>
      </c>
      <c r="O92" s="238">
        <v>0</v>
      </c>
      <c r="P92" s="234">
        <v>36466.699999999997</v>
      </c>
      <c r="Q92" s="238">
        <v>0</v>
      </c>
      <c r="R92" s="238">
        <v>0</v>
      </c>
      <c r="S92" s="238">
        <v>0</v>
      </c>
      <c r="T92" s="234">
        <v>4972.71</v>
      </c>
      <c r="U92" s="230"/>
      <c r="V92" s="228"/>
      <c r="W92" s="228" t="s">
        <v>30</v>
      </c>
      <c r="X92" s="252">
        <v>2417</v>
      </c>
      <c r="Y92" s="252">
        <f>254+0</f>
        <v>254</v>
      </c>
      <c r="Z92" s="250" t="s">
        <v>235</v>
      </c>
      <c r="AA92" s="230"/>
      <c r="AB92" s="164">
        <f t="shared" si="3"/>
        <v>10.508895324782788</v>
      </c>
    </row>
    <row r="93" spans="1:33" ht="96.75" hidden="1" customHeight="1" x14ac:dyDescent="0.25">
      <c r="A93" s="245"/>
      <c r="B93" s="231"/>
      <c r="C93" s="231"/>
      <c r="D93" s="235"/>
      <c r="E93" s="237"/>
      <c r="F93" s="247"/>
      <c r="G93" s="239"/>
      <c r="H93" s="239"/>
      <c r="I93" s="235"/>
      <c r="J93" s="239"/>
      <c r="K93" s="235"/>
      <c r="L93" s="239"/>
      <c r="M93" s="239"/>
      <c r="N93" s="239"/>
      <c r="O93" s="239"/>
      <c r="P93" s="235"/>
      <c r="Q93" s="239"/>
      <c r="R93" s="239"/>
      <c r="S93" s="239"/>
      <c r="T93" s="235"/>
      <c r="U93" s="231"/>
      <c r="V93" s="229"/>
      <c r="W93" s="229"/>
      <c r="X93" s="253"/>
      <c r="Y93" s="253"/>
      <c r="Z93" s="251"/>
      <c r="AA93" s="231"/>
      <c r="AB93" s="164" t="e">
        <f t="shared" si="3"/>
        <v>#DIV/0!</v>
      </c>
    </row>
    <row r="94" spans="1:33" ht="211.5" x14ac:dyDescent="0.25">
      <c r="A94" s="118" t="s">
        <v>105</v>
      </c>
      <c r="B94" s="178" t="s">
        <v>88</v>
      </c>
      <c r="C94" s="178" t="s">
        <v>27</v>
      </c>
      <c r="D94" s="143">
        <v>0</v>
      </c>
      <c r="E94" s="144">
        <v>4800</v>
      </c>
      <c r="F94" s="119">
        <v>0</v>
      </c>
      <c r="G94" s="117">
        <v>0</v>
      </c>
      <c r="H94" s="117">
        <v>0</v>
      </c>
      <c r="I94" s="143">
        <v>0</v>
      </c>
      <c r="J94" s="117">
        <v>0</v>
      </c>
      <c r="K94" s="143">
        <v>4800</v>
      </c>
      <c r="L94" s="117">
        <v>0</v>
      </c>
      <c r="M94" s="117">
        <v>0</v>
      </c>
      <c r="N94" s="117">
        <v>0</v>
      </c>
      <c r="O94" s="117">
        <v>0</v>
      </c>
      <c r="P94" s="143">
        <v>0</v>
      </c>
      <c r="Q94" s="117">
        <v>0</v>
      </c>
      <c r="R94" s="117">
        <v>0</v>
      </c>
      <c r="S94" s="117">
        <v>0</v>
      </c>
      <c r="T94" s="143">
        <v>0</v>
      </c>
      <c r="U94" s="172"/>
      <c r="V94" s="116"/>
      <c r="W94" s="171" t="s">
        <v>82</v>
      </c>
      <c r="X94" s="116">
        <v>1</v>
      </c>
      <c r="Y94" s="116">
        <v>0</v>
      </c>
      <c r="Z94" s="171" t="s">
        <v>235</v>
      </c>
      <c r="AA94" s="172" t="s">
        <v>344</v>
      </c>
      <c r="AB94" s="164">
        <f t="shared" si="3"/>
        <v>0</v>
      </c>
    </row>
    <row r="95" spans="1:33" ht="408.75" customHeight="1" x14ac:dyDescent="0.25">
      <c r="A95" s="118" t="s">
        <v>106</v>
      </c>
      <c r="B95" s="178" t="s">
        <v>400</v>
      </c>
      <c r="C95" s="178" t="s">
        <v>27</v>
      </c>
      <c r="D95" s="143">
        <v>0</v>
      </c>
      <c r="E95" s="144">
        <v>1350.3</v>
      </c>
      <c r="F95" s="124">
        <v>0</v>
      </c>
      <c r="G95" s="123">
        <v>0</v>
      </c>
      <c r="H95" s="123">
        <v>0</v>
      </c>
      <c r="I95" s="143">
        <v>0</v>
      </c>
      <c r="J95" s="123">
        <v>0</v>
      </c>
      <c r="K95" s="143">
        <v>1350.3</v>
      </c>
      <c r="L95" s="123">
        <v>0</v>
      </c>
      <c r="M95" s="123">
        <v>0</v>
      </c>
      <c r="N95" s="123">
        <v>0</v>
      </c>
      <c r="O95" s="123">
        <v>0</v>
      </c>
      <c r="P95" s="143">
        <v>661.7</v>
      </c>
      <c r="Q95" s="123">
        <v>0</v>
      </c>
      <c r="R95" s="123">
        <v>0</v>
      </c>
      <c r="S95" s="123">
        <v>0</v>
      </c>
      <c r="T95" s="143">
        <v>460.5</v>
      </c>
      <c r="U95" s="125"/>
      <c r="V95" s="18"/>
      <c r="W95" s="18" t="s">
        <v>30</v>
      </c>
      <c r="X95" s="116">
        <v>163</v>
      </c>
      <c r="Y95" s="116">
        <v>186</v>
      </c>
      <c r="Z95" s="171" t="s">
        <v>31</v>
      </c>
      <c r="AA95" s="13"/>
      <c r="AB95" s="164">
        <f t="shared" si="3"/>
        <v>114.11042944785277</v>
      </c>
    </row>
    <row r="96" spans="1:33" ht="408.75" customHeight="1" x14ac:dyDescent="0.25">
      <c r="A96" s="118" t="s">
        <v>78</v>
      </c>
      <c r="B96" s="178" t="s">
        <v>107</v>
      </c>
      <c r="C96" s="178" t="s">
        <v>27</v>
      </c>
      <c r="D96" s="143">
        <v>0</v>
      </c>
      <c r="E96" s="143">
        <v>351853.2</v>
      </c>
      <c r="F96" s="123">
        <v>0</v>
      </c>
      <c r="G96" s="123">
        <v>0</v>
      </c>
      <c r="H96" s="123">
        <v>0</v>
      </c>
      <c r="I96" s="143">
        <v>0</v>
      </c>
      <c r="J96" s="123">
        <v>0</v>
      </c>
      <c r="K96" s="143">
        <v>351853.2</v>
      </c>
      <c r="L96" s="123">
        <v>0</v>
      </c>
      <c r="M96" s="123">
        <v>0</v>
      </c>
      <c r="N96" s="123">
        <v>0</v>
      </c>
      <c r="O96" s="123">
        <v>0</v>
      </c>
      <c r="P96" s="143">
        <v>97853.2</v>
      </c>
      <c r="Q96" s="123">
        <v>0</v>
      </c>
      <c r="R96" s="123">
        <v>0</v>
      </c>
      <c r="S96" s="123">
        <v>0</v>
      </c>
      <c r="T96" s="143">
        <v>7527.1</v>
      </c>
      <c r="U96" s="114"/>
      <c r="V96" s="18"/>
      <c r="W96" s="18" t="s">
        <v>30</v>
      </c>
      <c r="X96" s="121">
        <v>6063</v>
      </c>
      <c r="Y96" s="121">
        <v>4450</v>
      </c>
      <c r="Z96" s="171" t="s">
        <v>235</v>
      </c>
      <c r="AA96" s="172" t="s">
        <v>343</v>
      </c>
      <c r="AB96" s="164">
        <f t="shared" si="3"/>
        <v>73.396008576612232</v>
      </c>
    </row>
    <row r="97" spans="1:28" ht="211.5" x14ac:dyDescent="0.25">
      <c r="A97" s="118" t="s">
        <v>34</v>
      </c>
      <c r="B97" s="178" t="s">
        <v>401</v>
      </c>
      <c r="C97" s="178" t="s">
        <v>27</v>
      </c>
      <c r="D97" s="143">
        <v>0</v>
      </c>
      <c r="E97" s="144">
        <v>1051476</v>
      </c>
      <c r="F97" s="119">
        <v>0</v>
      </c>
      <c r="G97" s="117">
        <v>0</v>
      </c>
      <c r="H97" s="117">
        <v>0</v>
      </c>
      <c r="I97" s="143">
        <v>0</v>
      </c>
      <c r="J97" s="117">
        <v>0</v>
      </c>
      <c r="K97" s="143">
        <v>1051476</v>
      </c>
      <c r="L97" s="117">
        <v>0</v>
      </c>
      <c r="M97" s="117">
        <v>0</v>
      </c>
      <c r="N97" s="117">
        <v>0</v>
      </c>
      <c r="O97" s="117">
        <v>0</v>
      </c>
      <c r="P97" s="143">
        <v>244080.6</v>
      </c>
      <c r="Q97" s="117">
        <v>0</v>
      </c>
      <c r="R97" s="117">
        <v>0</v>
      </c>
      <c r="S97" s="117">
        <v>0</v>
      </c>
      <c r="T97" s="143">
        <v>38.1</v>
      </c>
      <c r="U97" s="172"/>
      <c r="V97" s="116"/>
      <c r="W97" s="116" t="s">
        <v>30</v>
      </c>
      <c r="X97" s="121">
        <v>345890</v>
      </c>
      <c r="Y97" s="115">
        <v>321146</v>
      </c>
      <c r="Z97" s="171" t="s">
        <v>235</v>
      </c>
      <c r="AA97" s="181" t="s">
        <v>343</v>
      </c>
      <c r="AB97" s="164">
        <f t="shared" si="3"/>
        <v>92.846280609442317</v>
      </c>
    </row>
    <row r="98" spans="1:28" ht="408.75" customHeight="1" x14ac:dyDescent="0.25">
      <c r="A98" s="118" t="s">
        <v>35</v>
      </c>
      <c r="B98" s="178" t="s">
        <v>402</v>
      </c>
      <c r="C98" s="178" t="s">
        <v>27</v>
      </c>
      <c r="D98" s="143">
        <v>0</v>
      </c>
      <c r="E98" s="143">
        <v>174058.1</v>
      </c>
      <c r="F98" s="123">
        <v>0</v>
      </c>
      <c r="G98" s="123">
        <v>0</v>
      </c>
      <c r="H98" s="123">
        <v>0</v>
      </c>
      <c r="I98" s="143">
        <v>0</v>
      </c>
      <c r="J98" s="123">
        <v>0</v>
      </c>
      <c r="K98" s="143">
        <v>173893.1</v>
      </c>
      <c r="L98" s="123">
        <v>0</v>
      </c>
      <c r="M98" s="123">
        <v>0</v>
      </c>
      <c r="N98" s="123">
        <v>0</v>
      </c>
      <c r="O98" s="123">
        <v>0</v>
      </c>
      <c r="P98" s="143">
        <v>25723</v>
      </c>
      <c r="Q98" s="123">
        <v>0</v>
      </c>
      <c r="R98" s="123">
        <v>0</v>
      </c>
      <c r="S98" s="123">
        <v>0</v>
      </c>
      <c r="T98" s="143">
        <v>350.5</v>
      </c>
      <c r="U98" s="126"/>
      <c r="V98" s="18"/>
      <c r="W98" s="18" t="s">
        <v>30</v>
      </c>
      <c r="X98" s="121">
        <v>96699</v>
      </c>
      <c r="Y98" s="121">
        <v>68824</v>
      </c>
      <c r="Z98" s="171" t="s">
        <v>235</v>
      </c>
      <c r="AA98" s="181" t="s">
        <v>343</v>
      </c>
      <c r="AB98" s="164">
        <f t="shared" si="3"/>
        <v>71.173435092400126</v>
      </c>
    </row>
    <row r="99" spans="1:28" ht="408.75" customHeight="1" x14ac:dyDescent="0.25">
      <c r="A99" s="244" t="s">
        <v>37</v>
      </c>
      <c r="B99" s="230" t="s">
        <v>403</v>
      </c>
      <c r="C99" s="230" t="s">
        <v>27</v>
      </c>
      <c r="D99" s="234">
        <v>45354.3</v>
      </c>
      <c r="E99" s="234">
        <v>0</v>
      </c>
      <c r="F99" s="238">
        <v>0</v>
      </c>
      <c r="G99" s="238">
        <v>0</v>
      </c>
      <c r="H99" s="238">
        <v>0</v>
      </c>
      <c r="I99" s="234">
        <v>45354.3</v>
      </c>
      <c r="J99" s="238">
        <v>0</v>
      </c>
      <c r="K99" s="234">
        <v>0</v>
      </c>
      <c r="L99" s="238">
        <v>0</v>
      </c>
      <c r="M99" s="238">
        <v>0</v>
      </c>
      <c r="N99" s="238">
        <v>4193.0810000000001</v>
      </c>
      <c r="O99" s="238">
        <v>0</v>
      </c>
      <c r="P99" s="234">
        <v>0</v>
      </c>
      <c r="Q99" s="238">
        <v>0</v>
      </c>
      <c r="R99" s="238">
        <v>0</v>
      </c>
      <c r="S99" s="238">
        <v>0</v>
      </c>
      <c r="T99" s="234">
        <v>0</v>
      </c>
      <c r="U99" s="230"/>
      <c r="V99" s="228"/>
      <c r="W99" s="250" t="s">
        <v>30</v>
      </c>
      <c r="X99" s="228">
        <v>296</v>
      </c>
      <c r="Y99" s="228">
        <v>76</v>
      </c>
      <c r="Z99" s="250" t="s">
        <v>235</v>
      </c>
      <c r="AA99" s="230" t="s">
        <v>343</v>
      </c>
      <c r="AB99" s="164">
        <f t="shared" si="3"/>
        <v>25.675675675675674</v>
      </c>
    </row>
    <row r="100" spans="1:28" ht="7.5" customHeight="1" x14ac:dyDescent="0.25">
      <c r="A100" s="245"/>
      <c r="B100" s="231"/>
      <c r="C100" s="231"/>
      <c r="D100" s="235"/>
      <c r="E100" s="235"/>
      <c r="F100" s="239"/>
      <c r="G100" s="239"/>
      <c r="H100" s="239"/>
      <c r="I100" s="235"/>
      <c r="J100" s="239"/>
      <c r="K100" s="235"/>
      <c r="L100" s="239"/>
      <c r="M100" s="239"/>
      <c r="N100" s="239"/>
      <c r="O100" s="239"/>
      <c r="P100" s="235"/>
      <c r="Q100" s="239"/>
      <c r="R100" s="239"/>
      <c r="S100" s="239"/>
      <c r="T100" s="235"/>
      <c r="U100" s="231"/>
      <c r="V100" s="229"/>
      <c r="W100" s="251"/>
      <c r="X100" s="229"/>
      <c r="Y100" s="229"/>
      <c r="Z100" s="251"/>
      <c r="AA100" s="231"/>
      <c r="AB100" s="164"/>
    </row>
    <row r="101" spans="1:28" ht="408.75" customHeight="1" x14ac:dyDescent="0.25">
      <c r="A101" s="177" t="s">
        <v>108</v>
      </c>
      <c r="B101" s="178" t="s">
        <v>404</v>
      </c>
      <c r="C101" s="122" t="s">
        <v>27</v>
      </c>
      <c r="D101" s="144">
        <v>4040154.5</v>
      </c>
      <c r="E101" s="143">
        <v>0</v>
      </c>
      <c r="F101" s="123">
        <v>0</v>
      </c>
      <c r="G101" s="123">
        <v>0</v>
      </c>
      <c r="H101" s="123">
        <v>0</v>
      </c>
      <c r="I101" s="144">
        <v>4040154.5</v>
      </c>
      <c r="J101" s="123">
        <v>0</v>
      </c>
      <c r="K101" s="143">
        <v>0</v>
      </c>
      <c r="L101" s="123">
        <v>0</v>
      </c>
      <c r="M101" s="123">
        <v>0</v>
      </c>
      <c r="N101" s="123">
        <v>926954.6</v>
      </c>
      <c r="O101" s="123">
        <v>0</v>
      </c>
      <c r="P101" s="143">
        <v>0</v>
      </c>
      <c r="Q101" s="123">
        <v>0</v>
      </c>
      <c r="R101" s="123">
        <v>0</v>
      </c>
      <c r="S101" s="123">
        <v>0</v>
      </c>
      <c r="T101" s="143">
        <v>897.9</v>
      </c>
      <c r="U101" s="114"/>
      <c r="V101" s="18"/>
      <c r="W101" s="114" t="s">
        <v>30</v>
      </c>
      <c r="X101" s="121">
        <v>90000</v>
      </c>
      <c r="Y101" s="121">
        <v>45059</v>
      </c>
      <c r="Z101" s="171" t="s">
        <v>235</v>
      </c>
      <c r="AA101" s="181" t="s">
        <v>343</v>
      </c>
      <c r="AB101" s="164">
        <f t="shared" si="3"/>
        <v>50.065555555555555</v>
      </c>
    </row>
    <row r="102" spans="1:28" ht="408" customHeight="1" x14ac:dyDescent="0.25">
      <c r="A102" s="177" t="s">
        <v>109</v>
      </c>
      <c r="B102" s="178" t="s">
        <v>405</v>
      </c>
      <c r="C102" s="122" t="s">
        <v>27</v>
      </c>
      <c r="D102" s="144">
        <v>0</v>
      </c>
      <c r="E102" s="144">
        <v>3850242.4</v>
      </c>
      <c r="F102" s="124">
        <v>0</v>
      </c>
      <c r="G102" s="124">
        <v>0</v>
      </c>
      <c r="H102" s="124">
        <v>0</v>
      </c>
      <c r="I102" s="144">
        <v>0</v>
      </c>
      <c r="J102" s="124">
        <v>0</v>
      </c>
      <c r="K102" s="144">
        <v>3850242.4</v>
      </c>
      <c r="L102" s="124">
        <v>0</v>
      </c>
      <c r="M102" s="124">
        <v>0</v>
      </c>
      <c r="N102" s="124">
        <v>0</v>
      </c>
      <c r="O102" s="124">
        <v>0</v>
      </c>
      <c r="P102" s="144">
        <v>897172.4</v>
      </c>
      <c r="Q102" s="124">
        <v>0</v>
      </c>
      <c r="R102" s="124">
        <v>0</v>
      </c>
      <c r="S102" s="124">
        <v>0</v>
      </c>
      <c r="T102" s="144">
        <v>10506.2</v>
      </c>
      <c r="U102" s="114"/>
      <c r="V102" s="114"/>
      <c r="W102" s="114" t="s">
        <v>30</v>
      </c>
      <c r="X102" s="115">
        <v>33300</v>
      </c>
      <c r="Y102" s="115">
        <v>26541</v>
      </c>
      <c r="Z102" s="171" t="s">
        <v>235</v>
      </c>
      <c r="AA102" s="181" t="s">
        <v>343</v>
      </c>
      <c r="AB102" s="164">
        <f t="shared" si="3"/>
        <v>79.702702702702695</v>
      </c>
    </row>
    <row r="103" spans="1:28" ht="408.75" customHeight="1" x14ac:dyDescent="0.25">
      <c r="A103" s="177" t="s">
        <v>110</v>
      </c>
      <c r="B103" s="178" t="s">
        <v>406</v>
      </c>
      <c r="C103" s="122" t="s">
        <v>27</v>
      </c>
      <c r="D103" s="144">
        <v>7761678.2000000002</v>
      </c>
      <c r="E103" s="144">
        <v>0</v>
      </c>
      <c r="F103" s="124">
        <v>0</v>
      </c>
      <c r="G103" s="123">
        <v>0</v>
      </c>
      <c r="H103" s="123">
        <v>0</v>
      </c>
      <c r="I103" s="143">
        <v>7761678.2000000002</v>
      </c>
      <c r="J103" s="123">
        <v>0</v>
      </c>
      <c r="K103" s="144">
        <v>0</v>
      </c>
      <c r="L103" s="123">
        <v>0</v>
      </c>
      <c r="M103" s="123">
        <v>0</v>
      </c>
      <c r="N103" s="123">
        <v>1621311.2</v>
      </c>
      <c r="O103" s="123">
        <v>0</v>
      </c>
      <c r="P103" s="143">
        <v>0</v>
      </c>
      <c r="Q103" s="123">
        <v>0</v>
      </c>
      <c r="R103" s="123">
        <v>0</v>
      </c>
      <c r="S103" s="123">
        <v>0</v>
      </c>
      <c r="T103" s="143">
        <v>448.1</v>
      </c>
      <c r="U103" s="114"/>
      <c r="V103" s="18"/>
      <c r="W103" s="114" t="s">
        <v>30</v>
      </c>
      <c r="X103" s="121">
        <v>61944</v>
      </c>
      <c r="Y103" s="121">
        <v>51043</v>
      </c>
      <c r="Z103" s="171" t="s">
        <v>235</v>
      </c>
      <c r="AA103" s="181" t="s">
        <v>343</v>
      </c>
      <c r="AB103" s="164">
        <f t="shared" si="3"/>
        <v>82.401846829394287</v>
      </c>
    </row>
    <row r="104" spans="1:28" ht="408.75" customHeight="1" x14ac:dyDescent="0.25">
      <c r="A104" s="177" t="s">
        <v>250</v>
      </c>
      <c r="B104" s="178" t="s">
        <v>407</v>
      </c>
      <c r="C104" s="122" t="s">
        <v>27</v>
      </c>
      <c r="D104" s="144">
        <v>8909599.3000000007</v>
      </c>
      <c r="E104" s="144">
        <v>2818557.6</v>
      </c>
      <c r="F104" s="124">
        <v>0</v>
      </c>
      <c r="G104" s="123">
        <v>0</v>
      </c>
      <c r="H104" s="123">
        <v>0</v>
      </c>
      <c r="I104" s="143">
        <v>8909599.3000000007</v>
      </c>
      <c r="J104" s="123">
        <v>0</v>
      </c>
      <c r="K104" s="144">
        <v>2818557.6</v>
      </c>
      <c r="L104" s="123">
        <v>0</v>
      </c>
      <c r="M104" s="123">
        <v>0</v>
      </c>
      <c r="N104" s="123">
        <v>3683192.16</v>
      </c>
      <c r="O104" s="123">
        <v>0</v>
      </c>
      <c r="P104" s="143">
        <v>83962.9</v>
      </c>
      <c r="Q104" s="123"/>
      <c r="R104" s="123"/>
      <c r="S104" s="123"/>
      <c r="T104" s="143">
        <v>1109.9000000000001</v>
      </c>
      <c r="U104" s="114"/>
      <c r="V104" s="18"/>
      <c r="W104" s="114" t="s">
        <v>30</v>
      </c>
      <c r="X104" s="121">
        <v>76132</v>
      </c>
      <c r="Y104" s="121">
        <v>194342</v>
      </c>
      <c r="Z104" s="171" t="s">
        <v>31</v>
      </c>
      <c r="AA104" s="172"/>
      <c r="AB104" s="164">
        <f t="shared" si="3"/>
        <v>255.26979456733042</v>
      </c>
    </row>
    <row r="105" spans="1:28" ht="393.75" customHeight="1" x14ac:dyDescent="0.25">
      <c r="A105" s="118" t="s">
        <v>39</v>
      </c>
      <c r="B105" s="178" t="s">
        <v>408</v>
      </c>
      <c r="C105" s="136" t="s">
        <v>27</v>
      </c>
      <c r="D105" s="144">
        <v>0</v>
      </c>
      <c r="E105" s="144">
        <v>17241.400000000001</v>
      </c>
      <c r="F105" s="123">
        <v>0</v>
      </c>
      <c r="G105" s="123">
        <v>0</v>
      </c>
      <c r="H105" s="123">
        <v>0</v>
      </c>
      <c r="I105" s="143">
        <v>0</v>
      </c>
      <c r="J105" s="123">
        <v>0</v>
      </c>
      <c r="K105" s="143">
        <v>17241.400000000001</v>
      </c>
      <c r="L105" s="123">
        <v>0</v>
      </c>
      <c r="M105" s="123">
        <v>0</v>
      </c>
      <c r="N105" s="123">
        <v>0</v>
      </c>
      <c r="O105" s="123">
        <v>0</v>
      </c>
      <c r="P105" s="143">
        <v>0</v>
      </c>
      <c r="Q105" s="123">
        <v>0</v>
      </c>
      <c r="R105" s="123">
        <v>0</v>
      </c>
      <c r="S105" s="123">
        <v>0</v>
      </c>
      <c r="T105" s="143">
        <v>0</v>
      </c>
      <c r="U105" s="114"/>
      <c r="V105" s="18"/>
      <c r="W105" s="18" t="s">
        <v>40</v>
      </c>
      <c r="X105" s="116">
        <v>15</v>
      </c>
      <c r="Y105" s="116">
        <v>0</v>
      </c>
      <c r="Z105" s="171" t="s">
        <v>235</v>
      </c>
      <c r="AA105" s="181" t="s">
        <v>345</v>
      </c>
      <c r="AB105" s="164">
        <f t="shared" si="3"/>
        <v>0</v>
      </c>
    </row>
    <row r="106" spans="1:28" ht="385.5" customHeight="1" x14ac:dyDescent="0.25">
      <c r="A106" s="244" t="s">
        <v>41</v>
      </c>
      <c r="B106" s="230" t="s">
        <v>409</v>
      </c>
      <c r="C106" s="232" t="s">
        <v>27</v>
      </c>
      <c r="D106" s="234">
        <v>0</v>
      </c>
      <c r="E106" s="234">
        <v>79373</v>
      </c>
      <c r="F106" s="238">
        <v>0</v>
      </c>
      <c r="G106" s="238">
        <v>0</v>
      </c>
      <c r="H106" s="238">
        <v>0</v>
      </c>
      <c r="I106" s="234">
        <v>0</v>
      </c>
      <c r="J106" s="238">
        <v>0</v>
      </c>
      <c r="K106" s="234">
        <v>79373</v>
      </c>
      <c r="L106" s="238">
        <v>0</v>
      </c>
      <c r="M106" s="238">
        <v>0</v>
      </c>
      <c r="N106" s="238">
        <v>0</v>
      </c>
      <c r="O106" s="238">
        <v>0</v>
      </c>
      <c r="P106" s="234">
        <v>14500</v>
      </c>
      <c r="Q106" s="238">
        <v>0</v>
      </c>
      <c r="R106" s="238">
        <v>0</v>
      </c>
      <c r="S106" s="238">
        <v>0</v>
      </c>
      <c r="T106" s="234">
        <v>0</v>
      </c>
      <c r="U106" s="248"/>
      <c r="V106" s="228"/>
      <c r="W106" s="228" t="s">
        <v>30</v>
      </c>
      <c r="X106" s="252">
        <v>254</v>
      </c>
      <c r="Y106" s="252">
        <v>45</v>
      </c>
      <c r="Z106" s="250" t="s">
        <v>235</v>
      </c>
      <c r="AA106" s="230" t="s">
        <v>343</v>
      </c>
      <c r="AB106" s="164">
        <f t="shared" si="3"/>
        <v>17.716535433070867</v>
      </c>
    </row>
    <row r="107" spans="1:28" ht="148.5" hidden="1" customHeight="1" x14ac:dyDescent="0.25">
      <c r="A107" s="245"/>
      <c r="B107" s="231"/>
      <c r="C107" s="233"/>
      <c r="D107" s="235"/>
      <c r="E107" s="235"/>
      <c r="F107" s="239"/>
      <c r="G107" s="239"/>
      <c r="H107" s="239"/>
      <c r="I107" s="235"/>
      <c r="J107" s="239"/>
      <c r="K107" s="235"/>
      <c r="L107" s="239"/>
      <c r="M107" s="239"/>
      <c r="N107" s="239"/>
      <c r="O107" s="239"/>
      <c r="P107" s="235"/>
      <c r="Q107" s="239"/>
      <c r="R107" s="239"/>
      <c r="S107" s="239"/>
      <c r="T107" s="235"/>
      <c r="U107" s="249"/>
      <c r="V107" s="229"/>
      <c r="W107" s="229"/>
      <c r="X107" s="253"/>
      <c r="Y107" s="253"/>
      <c r="Z107" s="251"/>
      <c r="AA107" s="231"/>
      <c r="AB107" s="164" t="e">
        <f t="shared" si="3"/>
        <v>#DIV/0!</v>
      </c>
    </row>
    <row r="108" spans="1:28" ht="211.5" x14ac:dyDescent="0.25">
      <c r="A108" s="118" t="s">
        <v>43</v>
      </c>
      <c r="B108" s="178" t="s">
        <v>410</v>
      </c>
      <c r="C108" s="136" t="s">
        <v>27</v>
      </c>
      <c r="D108" s="143">
        <v>0</v>
      </c>
      <c r="E108" s="144">
        <v>1447526.2</v>
      </c>
      <c r="F108" s="119">
        <v>0</v>
      </c>
      <c r="G108" s="117">
        <v>0</v>
      </c>
      <c r="H108" s="117">
        <v>0</v>
      </c>
      <c r="I108" s="143">
        <v>0</v>
      </c>
      <c r="J108" s="117">
        <v>0</v>
      </c>
      <c r="K108" s="144">
        <v>1447526.2</v>
      </c>
      <c r="L108" s="117">
        <v>0</v>
      </c>
      <c r="M108" s="117">
        <v>0</v>
      </c>
      <c r="N108" s="117">
        <v>0</v>
      </c>
      <c r="O108" s="117">
        <v>0</v>
      </c>
      <c r="P108" s="143">
        <v>370070.94</v>
      </c>
      <c r="Q108" s="117">
        <v>0</v>
      </c>
      <c r="R108" s="117">
        <v>0</v>
      </c>
      <c r="S108" s="117">
        <v>0</v>
      </c>
      <c r="T108" s="143">
        <v>5162</v>
      </c>
      <c r="U108" s="172"/>
      <c r="V108" s="116"/>
      <c r="W108" s="171" t="s">
        <v>30</v>
      </c>
      <c r="X108" s="121">
        <v>271428</v>
      </c>
      <c r="Y108" s="115">
        <v>280347</v>
      </c>
      <c r="Z108" s="171" t="s">
        <v>31</v>
      </c>
      <c r="AA108" s="172"/>
      <c r="AB108" s="164">
        <f t="shared" si="3"/>
        <v>103.28595428621954</v>
      </c>
    </row>
    <row r="109" spans="1:28" ht="211.5" x14ac:dyDescent="0.25">
      <c r="A109" s="177" t="s">
        <v>91</v>
      </c>
      <c r="B109" s="178" t="s">
        <v>111</v>
      </c>
      <c r="C109" s="136" t="s">
        <v>27</v>
      </c>
      <c r="D109" s="144">
        <v>36293.599999999999</v>
      </c>
      <c r="E109" s="143">
        <v>0</v>
      </c>
      <c r="F109" s="117">
        <v>0</v>
      </c>
      <c r="G109" s="117">
        <v>0</v>
      </c>
      <c r="H109" s="117">
        <v>0</v>
      </c>
      <c r="I109" s="144">
        <v>36293.599999999999</v>
      </c>
      <c r="J109" s="117">
        <v>0</v>
      </c>
      <c r="K109" s="143">
        <v>0</v>
      </c>
      <c r="L109" s="117">
        <v>0</v>
      </c>
      <c r="M109" s="117">
        <v>0</v>
      </c>
      <c r="N109" s="117">
        <v>4862.4549999999999</v>
      </c>
      <c r="O109" s="117">
        <v>0</v>
      </c>
      <c r="P109" s="143">
        <v>0</v>
      </c>
      <c r="Q109" s="117">
        <v>0</v>
      </c>
      <c r="R109" s="117">
        <v>0</v>
      </c>
      <c r="S109" s="117">
        <v>0</v>
      </c>
      <c r="T109" s="143">
        <v>0</v>
      </c>
      <c r="U109" s="172"/>
      <c r="V109" s="116"/>
      <c r="W109" s="116" t="s">
        <v>30</v>
      </c>
      <c r="X109" s="121">
        <v>1500</v>
      </c>
      <c r="Y109" s="116">
        <v>254</v>
      </c>
      <c r="Z109" s="171" t="s">
        <v>235</v>
      </c>
      <c r="AA109" s="181" t="s">
        <v>343</v>
      </c>
      <c r="AB109" s="164">
        <f t="shared" si="3"/>
        <v>16.933333333333334</v>
      </c>
    </row>
    <row r="110" spans="1:28" ht="317.25" x14ac:dyDescent="0.25">
      <c r="A110" s="177" t="s">
        <v>94</v>
      </c>
      <c r="B110" s="178" t="s">
        <v>411</v>
      </c>
      <c r="C110" s="136" t="s">
        <v>27</v>
      </c>
      <c r="D110" s="144">
        <v>0</v>
      </c>
      <c r="E110" s="144">
        <v>549580.9</v>
      </c>
      <c r="F110" s="117">
        <v>0</v>
      </c>
      <c r="G110" s="117">
        <v>0</v>
      </c>
      <c r="H110" s="117">
        <v>0</v>
      </c>
      <c r="I110" s="144">
        <v>0</v>
      </c>
      <c r="J110" s="117">
        <v>0</v>
      </c>
      <c r="K110" s="144">
        <v>549580.9</v>
      </c>
      <c r="L110" s="117">
        <v>0</v>
      </c>
      <c r="M110" s="117">
        <v>0</v>
      </c>
      <c r="N110" s="117">
        <v>0</v>
      </c>
      <c r="O110" s="117">
        <v>0</v>
      </c>
      <c r="P110" s="143">
        <v>133938.742</v>
      </c>
      <c r="Q110" s="117">
        <v>0</v>
      </c>
      <c r="R110" s="117">
        <v>0</v>
      </c>
      <c r="S110" s="117">
        <v>0</v>
      </c>
      <c r="T110" s="143">
        <v>446.4</v>
      </c>
      <c r="U110" s="172"/>
      <c r="V110" s="116"/>
      <c r="W110" s="116" t="s">
        <v>30</v>
      </c>
      <c r="X110" s="121">
        <v>4086</v>
      </c>
      <c r="Y110" s="121">
        <v>887</v>
      </c>
      <c r="Z110" s="171" t="s">
        <v>235</v>
      </c>
      <c r="AA110" s="181" t="s">
        <v>343</v>
      </c>
      <c r="AB110" s="164">
        <f t="shared" si="3"/>
        <v>21.708272148800784</v>
      </c>
    </row>
    <row r="111" spans="1:28" ht="211.5" x14ac:dyDescent="0.25">
      <c r="A111" s="177" t="s">
        <v>95</v>
      </c>
      <c r="B111" s="178" t="s">
        <v>412</v>
      </c>
      <c r="C111" s="136" t="s">
        <v>27</v>
      </c>
      <c r="D111" s="144">
        <v>0</v>
      </c>
      <c r="E111" s="144">
        <v>266.3</v>
      </c>
      <c r="F111" s="117">
        <v>0</v>
      </c>
      <c r="G111" s="117">
        <v>0</v>
      </c>
      <c r="H111" s="117">
        <v>0</v>
      </c>
      <c r="I111" s="144">
        <v>0</v>
      </c>
      <c r="J111" s="117">
        <v>0</v>
      </c>
      <c r="K111" s="144">
        <v>266.3</v>
      </c>
      <c r="L111" s="117">
        <v>0</v>
      </c>
      <c r="M111" s="117">
        <v>0</v>
      </c>
      <c r="N111" s="117">
        <v>0</v>
      </c>
      <c r="O111" s="117">
        <v>0</v>
      </c>
      <c r="P111" s="143">
        <v>0</v>
      </c>
      <c r="Q111" s="117">
        <v>0</v>
      </c>
      <c r="R111" s="117">
        <v>0</v>
      </c>
      <c r="S111" s="117">
        <v>0</v>
      </c>
      <c r="T111" s="143">
        <v>0</v>
      </c>
      <c r="U111" s="172"/>
      <c r="V111" s="116"/>
      <c r="W111" s="116" t="s">
        <v>112</v>
      </c>
      <c r="X111" s="121">
        <v>8803</v>
      </c>
      <c r="Y111" s="121">
        <v>0</v>
      </c>
      <c r="Z111" s="171" t="s">
        <v>235</v>
      </c>
      <c r="AA111" s="181" t="s">
        <v>345</v>
      </c>
      <c r="AB111" s="164">
        <f t="shared" si="3"/>
        <v>0</v>
      </c>
    </row>
    <row r="112" spans="1:28" ht="409.5" customHeight="1" x14ac:dyDescent="0.25">
      <c r="A112" s="118" t="s">
        <v>45</v>
      </c>
      <c r="B112" s="178" t="s">
        <v>413</v>
      </c>
      <c r="C112" s="136" t="s">
        <v>27</v>
      </c>
      <c r="D112" s="143">
        <v>0</v>
      </c>
      <c r="E112" s="144">
        <v>1974584.1</v>
      </c>
      <c r="F112" s="119">
        <v>0</v>
      </c>
      <c r="G112" s="123">
        <v>0</v>
      </c>
      <c r="H112" s="123">
        <v>0</v>
      </c>
      <c r="I112" s="143">
        <v>0</v>
      </c>
      <c r="J112" s="123">
        <v>0</v>
      </c>
      <c r="K112" s="143">
        <v>1974584.1</v>
      </c>
      <c r="L112" s="123">
        <v>0</v>
      </c>
      <c r="M112" s="123">
        <v>0</v>
      </c>
      <c r="N112" s="123">
        <v>0</v>
      </c>
      <c r="O112" s="123">
        <v>0</v>
      </c>
      <c r="P112" s="143">
        <v>500092.79700000002</v>
      </c>
      <c r="Q112" s="123">
        <v>0</v>
      </c>
      <c r="R112" s="123">
        <v>0</v>
      </c>
      <c r="S112" s="123">
        <v>0</v>
      </c>
      <c r="T112" s="143">
        <v>0</v>
      </c>
      <c r="U112" s="114"/>
      <c r="V112" s="18"/>
      <c r="W112" s="18" t="s">
        <v>30</v>
      </c>
      <c r="X112" s="115">
        <v>13332</v>
      </c>
      <c r="Y112" s="121">
        <v>13384</v>
      </c>
      <c r="Z112" s="171" t="s">
        <v>31</v>
      </c>
      <c r="AA112" s="172"/>
      <c r="AB112" s="164">
        <f t="shared" si="3"/>
        <v>100.3900390039004</v>
      </c>
    </row>
    <row r="113" spans="1:28" ht="409.5" x14ac:dyDescent="0.25">
      <c r="A113" s="118" t="s">
        <v>46</v>
      </c>
      <c r="B113" s="178" t="s">
        <v>414</v>
      </c>
      <c r="C113" s="136" t="s">
        <v>27</v>
      </c>
      <c r="D113" s="143">
        <v>0</v>
      </c>
      <c r="E113" s="144">
        <v>1705351</v>
      </c>
      <c r="F113" s="124">
        <v>0</v>
      </c>
      <c r="G113" s="123">
        <v>0</v>
      </c>
      <c r="H113" s="123">
        <v>0</v>
      </c>
      <c r="I113" s="143">
        <v>0</v>
      </c>
      <c r="J113" s="123">
        <v>0</v>
      </c>
      <c r="K113" s="143">
        <v>1705351</v>
      </c>
      <c r="L113" s="123">
        <v>0</v>
      </c>
      <c r="M113" s="117">
        <v>0</v>
      </c>
      <c r="N113" s="123">
        <v>0</v>
      </c>
      <c r="O113" s="123">
        <v>0</v>
      </c>
      <c r="P113" s="143">
        <v>326050.62199999997</v>
      </c>
      <c r="Q113" s="123">
        <v>0</v>
      </c>
      <c r="R113" s="123">
        <v>0</v>
      </c>
      <c r="S113" s="123">
        <v>0</v>
      </c>
      <c r="T113" s="143">
        <v>0</v>
      </c>
      <c r="U113" s="114"/>
      <c r="V113" s="18"/>
      <c r="W113" s="116" t="s">
        <v>30</v>
      </c>
      <c r="X113" s="121">
        <v>8276</v>
      </c>
      <c r="Y113" s="121">
        <v>8003</v>
      </c>
      <c r="Z113" s="171" t="s">
        <v>235</v>
      </c>
      <c r="AA113" s="181" t="s">
        <v>343</v>
      </c>
      <c r="AB113" s="164">
        <f t="shared" si="3"/>
        <v>96.701304978250363</v>
      </c>
    </row>
    <row r="114" spans="1:28" ht="389.25" customHeight="1" x14ac:dyDescent="0.25">
      <c r="A114" s="118" t="s">
        <v>113</v>
      </c>
      <c r="B114" s="178" t="s">
        <v>415</v>
      </c>
      <c r="C114" s="136" t="s">
        <v>27</v>
      </c>
      <c r="D114" s="143">
        <v>0</v>
      </c>
      <c r="E114" s="144">
        <v>16401.2</v>
      </c>
      <c r="F114" s="124">
        <v>0</v>
      </c>
      <c r="G114" s="123">
        <v>0</v>
      </c>
      <c r="H114" s="123">
        <v>0</v>
      </c>
      <c r="I114" s="143">
        <v>0</v>
      </c>
      <c r="J114" s="123">
        <v>0</v>
      </c>
      <c r="K114" s="143">
        <v>16401.2</v>
      </c>
      <c r="L114" s="123">
        <v>0</v>
      </c>
      <c r="M114" s="123">
        <v>0</v>
      </c>
      <c r="N114" s="123">
        <v>0</v>
      </c>
      <c r="O114" s="123">
        <v>0</v>
      </c>
      <c r="P114" s="143">
        <v>1721.2860000000001</v>
      </c>
      <c r="Q114" s="123">
        <v>0</v>
      </c>
      <c r="R114" s="123">
        <v>0</v>
      </c>
      <c r="S114" s="123">
        <v>0</v>
      </c>
      <c r="T114" s="143">
        <v>0</v>
      </c>
      <c r="U114" s="114"/>
      <c r="V114" s="18"/>
      <c r="W114" s="18" t="s">
        <v>30</v>
      </c>
      <c r="X114" s="116">
        <v>120</v>
      </c>
      <c r="Y114" s="116">
        <v>57</v>
      </c>
      <c r="Z114" s="171" t="s">
        <v>235</v>
      </c>
      <c r="AA114" s="181" t="s">
        <v>343</v>
      </c>
      <c r="AB114" s="164">
        <f t="shared" si="3"/>
        <v>47.5</v>
      </c>
    </row>
    <row r="115" spans="1:28" ht="408.75" customHeight="1" x14ac:dyDescent="0.25">
      <c r="A115" s="118" t="s">
        <v>114</v>
      </c>
      <c r="B115" s="178" t="s">
        <v>416</v>
      </c>
      <c r="C115" s="136" t="s">
        <v>27</v>
      </c>
      <c r="D115" s="143">
        <v>0</v>
      </c>
      <c r="E115" s="143">
        <v>20744.599999999999</v>
      </c>
      <c r="F115" s="123">
        <v>0</v>
      </c>
      <c r="G115" s="123">
        <v>0</v>
      </c>
      <c r="H115" s="123">
        <v>0</v>
      </c>
      <c r="I115" s="143">
        <v>0</v>
      </c>
      <c r="J115" s="123">
        <v>0</v>
      </c>
      <c r="K115" s="143">
        <v>20744.599999999999</v>
      </c>
      <c r="L115" s="123">
        <v>0</v>
      </c>
      <c r="M115" s="123">
        <v>0</v>
      </c>
      <c r="N115" s="123">
        <v>0</v>
      </c>
      <c r="O115" s="123">
        <v>0</v>
      </c>
      <c r="P115" s="143">
        <v>1822.405</v>
      </c>
      <c r="Q115" s="123">
        <v>0</v>
      </c>
      <c r="R115" s="123">
        <v>0</v>
      </c>
      <c r="S115" s="123">
        <v>0</v>
      </c>
      <c r="T115" s="143">
        <v>0</v>
      </c>
      <c r="U115" s="114"/>
      <c r="V115" s="18"/>
      <c r="W115" s="18" t="s">
        <v>30</v>
      </c>
      <c r="X115" s="116">
        <v>121</v>
      </c>
      <c r="Y115" s="116">
        <v>57</v>
      </c>
      <c r="Z115" s="171" t="s">
        <v>235</v>
      </c>
      <c r="AA115" s="181" t="s">
        <v>343</v>
      </c>
      <c r="AB115" s="164">
        <f t="shared" si="3"/>
        <v>47.107438016528924</v>
      </c>
    </row>
    <row r="116" spans="1:28" ht="409.5" customHeight="1" x14ac:dyDescent="0.25">
      <c r="A116" s="244" t="s">
        <v>115</v>
      </c>
      <c r="B116" s="230" t="s">
        <v>417</v>
      </c>
      <c r="C116" s="232" t="s">
        <v>27</v>
      </c>
      <c r="D116" s="234">
        <v>0</v>
      </c>
      <c r="E116" s="236">
        <v>388611.7</v>
      </c>
      <c r="F116" s="246">
        <v>0</v>
      </c>
      <c r="G116" s="238">
        <v>0</v>
      </c>
      <c r="H116" s="238">
        <v>0</v>
      </c>
      <c r="I116" s="234">
        <v>0</v>
      </c>
      <c r="J116" s="238">
        <v>0</v>
      </c>
      <c r="K116" s="234">
        <v>388611.7</v>
      </c>
      <c r="L116" s="238">
        <v>0</v>
      </c>
      <c r="M116" s="238">
        <v>0</v>
      </c>
      <c r="N116" s="238">
        <v>0</v>
      </c>
      <c r="O116" s="238">
        <v>0</v>
      </c>
      <c r="P116" s="234">
        <v>71871.535999999993</v>
      </c>
      <c r="Q116" s="238">
        <v>0</v>
      </c>
      <c r="R116" s="238">
        <v>0</v>
      </c>
      <c r="S116" s="238">
        <v>0</v>
      </c>
      <c r="T116" s="234">
        <v>0</v>
      </c>
      <c r="U116" s="248"/>
      <c r="V116" s="228"/>
      <c r="W116" s="228" t="s">
        <v>30</v>
      </c>
      <c r="X116" s="228">
        <v>526</v>
      </c>
      <c r="Y116" s="228">
        <v>498</v>
      </c>
      <c r="Z116" s="250" t="s">
        <v>235</v>
      </c>
      <c r="AA116" s="230" t="s">
        <v>343</v>
      </c>
      <c r="AB116" s="164">
        <f t="shared" si="3"/>
        <v>94.676806083650192</v>
      </c>
    </row>
    <row r="117" spans="1:28" ht="409.6" customHeight="1" x14ac:dyDescent="0.25">
      <c r="A117" s="245"/>
      <c r="B117" s="231"/>
      <c r="C117" s="233"/>
      <c r="D117" s="235"/>
      <c r="E117" s="237"/>
      <c r="F117" s="247"/>
      <c r="G117" s="239"/>
      <c r="H117" s="239"/>
      <c r="I117" s="235"/>
      <c r="J117" s="239"/>
      <c r="K117" s="235"/>
      <c r="L117" s="239"/>
      <c r="M117" s="239"/>
      <c r="N117" s="239"/>
      <c r="O117" s="239"/>
      <c r="P117" s="235"/>
      <c r="Q117" s="239"/>
      <c r="R117" s="239"/>
      <c r="S117" s="239"/>
      <c r="T117" s="235"/>
      <c r="U117" s="249"/>
      <c r="V117" s="229"/>
      <c r="W117" s="229"/>
      <c r="X117" s="229"/>
      <c r="Y117" s="229"/>
      <c r="Z117" s="251"/>
      <c r="AA117" s="231"/>
      <c r="AB117" s="164"/>
    </row>
    <row r="118" spans="1:28" ht="408.75" customHeight="1" x14ac:dyDescent="0.25">
      <c r="A118" s="244" t="s">
        <v>116</v>
      </c>
      <c r="B118" s="230" t="s">
        <v>418</v>
      </c>
      <c r="C118" s="232" t="s">
        <v>27</v>
      </c>
      <c r="D118" s="234">
        <v>0</v>
      </c>
      <c r="E118" s="236">
        <v>28014.799999999999</v>
      </c>
      <c r="F118" s="246">
        <v>0</v>
      </c>
      <c r="G118" s="238">
        <v>0</v>
      </c>
      <c r="H118" s="238">
        <v>0</v>
      </c>
      <c r="I118" s="234">
        <v>0</v>
      </c>
      <c r="J118" s="238">
        <v>0</v>
      </c>
      <c r="K118" s="234">
        <v>28014.799999999999</v>
      </c>
      <c r="L118" s="238">
        <v>0</v>
      </c>
      <c r="M118" s="238">
        <v>0</v>
      </c>
      <c r="N118" s="238">
        <v>0</v>
      </c>
      <c r="O118" s="238">
        <v>0</v>
      </c>
      <c r="P118" s="234">
        <v>5028.5860000000002</v>
      </c>
      <c r="Q118" s="238">
        <v>0</v>
      </c>
      <c r="R118" s="238">
        <v>0</v>
      </c>
      <c r="S118" s="238">
        <v>0</v>
      </c>
      <c r="T118" s="234">
        <v>0</v>
      </c>
      <c r="U118" s="254"/>
      <c r="V118" s="228"/>
      <c r="W118" s="228" t="s">
        <v>30</v>
      </c>
      <c r="X118" s="228">
        <v>44</v>
      </c>
      <c r="Y118" s="228">
        <v>0</v>
      </c>
      <c r="Z118" s="250" t="s">
        <v>235</v>
      </c>
      <c r="AA118" s="230" t="s">
        <v>343</v>
      </c>
      <c r="AB118" s="164">
        <f t="shared" si="3"/>
        <v>0</v>
      </c>
    </row>
    <row r="119" spans="1:28" ht="258.75" customHeight="1" x14ac:dyDescent="0.25">
      <c r="A119" s="245"/>
      <c r="B119" s="231"/>
      <c r="C119" s="233"/>
      <c r="D119" s="235"/>
      <c r="E119" s="237"/>
      <c r="F119" s="247"/>
      <c r="G119" s="239"/>
      <c r="H119" s="239"/>
      <c r="I119" s="235"/>
      <c r="J119" s="239"/>
      <c r="K119" s="235"/>
      <c r="L119" s="239"/>
      <c r="M119" s="239"/>
      <c r="N119" s="239"/>
      <c r="O119" s="239"/>
      <c r="P119" s="235"/>
      <c r="Q119" s="239"/>
      <c r="R119" s="239"/>
      <c r="S119" s="239"/>
      <c r="T119" s="235"/>
      <c r="U119" s="255"/>
      <c r="V119" s="229"/>
      <c r="W119" s="229"/>
      <c r="X119" s="229"/>
      <c r="Y119" s="229"/>
      <c r="Z119" s="251"/>
      <c r="AA119" s="231"/>
      <c r="AB119" s="164"/>
    </row>
    <row r="120" spans="1:28" ht="408.75" customHeight="1" x14ac:dyDescent="0.25">
      <c r="A120" s="118" t="s">
        <v>117</v>
      </c>
      <c r="B120" s="178" t="s">
        <v>419</v>
      </c>
      <c r="C120" s="136" t="s">
        <v>27</v>
      </c>
      <c r="D120" s="143">
        <v>0</v>
      </c>
      <c r="E120" s="143">
        <v>182404.8</v>
      </c>
      <c r="F120" s="123">
        <v>0</v>
      </c>
      <c r="G120" s="123">
        <v>0</v>
      </c>
      <c r="H120" s="123">
        <v>0</v>
      </c>
      <c r="I120" s="143">
        <v>0</v>
      </c>
      <c r="J120" s="123">
        <v>0</v>
      </c>
      <c r="K120" s="143">
        <v>182404.8</v>
      </c>
      <c r="L120" s="123">
        <v>0</v>
      </c>
      <c r="M120" s="123">
        <v>0</v>
      </c>
      <c r="N120" s="123">
        <v>0</v>
      </c>
      <c r="O120" s="123">
        <v>0</v>
      </c>
      <c r="P120" s="143">
        <v>35110.472000000002</v>
      </c>
      <c r="Q120" s="123">
        <v>0</v>
      </c>
      <c r="R120" s="123">
        <v>0</v>
      </c>
      <c r="S120" s="123">
        <v>0</v>
      </c>
      <c r="T120" s="143">
        <v>0</v>
      </c>
      <c r="U120" s="114"/>
      <c r="V120" s="18"/>
      <c r="W120" s="18" t="s">
        <v>30</v>
      </c>
      <c r="X120" s="116">
        <v>212</v>
      </c>
      <c r="Y120" s="116">
        <v>209</v>
      </c>
      <c r="Z120" s="171" t="s">
        <v>235</v>
      </c>
      <c r="AA120" s="181" t="s">
        <v>343</v>
      </c>
      <c r="AB120" s="164">
        <f t="shared" si="3"/>
        <v>98.584905660377359</v>
      </c>
    </row>
    <row r="121" spans="1:28" ht="408.75" customHeight="1" x14ac:dyDescent="0.25">
      <c r="A121" s="244" t="s">
        <v>118</v>
      </c>
      <c r="B121" s="230" t="s">
        <v>420</v>
      </c>
      <c r="C121" s="232" t="s">
        <v>27</v>
      </c>
      <c r="D121" s="234">
        <v>391.8</v>
      </c>
      <c r="E121" s="234">
        <v>0</v>
      </c>
      <c r="F121" s="238">
        <v>0</v>
      </c>
      <c r="G121" s="238">
        <v>0</v>
      </c>
      <c r="H121" s="238">
        <v>0</v>
      </c>
      <c r="I121" s="234">
        <v>391.8</v>
      </c>
      <c r="J121" s="238">
        <v>0</v>
      </c>
      <c r="K121" s="234">
        <v>0</v>
      </c>
      <c r="L121" s="238">
        <v>0</v>
      </c>
      <c r="M121" s="238">
        <v>0</v>
      </c>
      <c r="N121" s="238">
        <v>0</v>
      </c>
      <c r="O121" s="238">
        <v>0</v>
      </c>
      <c r="P121" s="234">
        <v>0</v>
      </c>
      <c r="Q121" s="238">
        <v>0</v>
      </c>
      <c r="R121" s="238">
        <v>0</v>
      </c>
      <c r="S121" s="238">
        <v>0</v>
      </c>
      <c r="T121" s="234">
        <v>0</v>
      </c>
      <c r="U121" s="230"/>
      <c r="V121" s="228"/>
      <c r="W121" s="228" t="s">
        <v>30</v>
      </c>
      <c r="X121" s="228">
        <v>8</v>
      </c>
      <c r="Y121" s="228">
        <v>0</v>
      </c>
      <c r="Z121" s="250" t="s">
        <v>235</v>
      </c>
      <c r="AA121" s="230" t="s">
        <v>345</v>
      </c>
      <c r="AB121" s="164">
        <f t="shared" si="3"/>
        <v>0</v>
      </c>
    </row>
    <row r="122" spans="1:28" ht="301.5" customHeight="1" x14ac:dyDescent="0.25">
      <c r="A122" s="245"/>
      <c r="B122" s="231"/>
      <c r="C122" s="233"/>
      <c r="D122" s="235"/>
      <c r="E122" s="235"/>
      <c r="F122" s="239"/>
      <c r="G122" s="239"/>
      <c r="H122" s="239"/>
      <c r="I122" s="235"/>
      <c r="J122" s="239"/>
      <c r="K122" s="235"/>
      <c r="L122" s="239"/>
      <c r="M122" s="239"/>
      <c r="N122" s="239"/>
      <c r="O122" s="239"/>
      <c r="P122" s="235"/>
      <c r="Q122" s="239"/>
      <c r="R122" s="239"/>
      <c r="S122" s="239"/>
      <c r="T122" s="235"/>
      <c r="U122" s="231"/>
      <c r="V122" s="229"/>
      <c r="W122" s="229"/>
      <c r="X122" s="229"/>
      <c r="Y122" s="229"/>
      <c r="Z122" s="251"/>
      <c r="AA122" s="231"/>
      <c r="AB122" s="164"/>
    </row>
    <row r="123" spans="1:28" ht="408.75" customHeight="1" x14ac:dyDescent="0.25">
      <c r="A123" s="118" t="s">
        <v>53</v>
      </c>
      <c r="B123" s="178" t="s">
        <v>421</v>
      </c>
      <c r="C123" s="136" t="s">
        <v>27</v>
      </c>
      <c r="D123" s="143">
        <v>0</v>
      </c>
      <c r="E123" s="143">
        <v>26066.799999999999</v>
      </c>
      <c r="F123" s="123">
        <v>0</v>
      </c>
      <c r="G123" s="123">
        <v>0</v>
      </c>
      <c r="H123" s="123">
        <v>0</v>
      </c>
      <c r="I123" s="143">
        <v>0</v>
      </c>
      <c r="J123" s="123">
        <v>0</v>
      </c>
      <c r="K123" s="143">
        <v>26066.799999999999</v>
      </c>
      <c r="L123" s="123">
        <v>0</v>
      </c>
      <c r="M123" s="123">
        <v>0</v>
      </c>
      <c r="N123" s="123">
        <v>0</v>
      </c>
      <c r="O123" s="123">
        <v>0</v>
      </c>
      <c r="P123" s="143">
        <v>3643.386</v>
      </c>
      <c r="Q123" s="123">
        <v>0</v>
      </c>
      <c r="R123" s="123">
        <v>0</v>
      </c>
      <c r="S123" s="123">
        <v>0</v>
      </c>
      <c r="T123" s="143">
        <v>0</v>
      </c>
      <c r="U123" s="114"/>
      <c r="V123" s="114"/>
      <c r="W123" s="18" t="s">
        <v>30</v>
      </c>
      <c r="X123" s="116">
        <v>1600</v>
      </c>
      <c r="Y123" s="116">
        <v>154</v>
      </c>
      <c r="Z123" s="171" t="s">
        <v>235</v>
      </c>
      <c r="AA123" s="181" t="s">
        <v>343</v>
      </c>
      <c r="AB123" s="164">
        <f t="shared" si="3"/>
        <v>9.625</v>
      </c>
    </row>
    <row r="124" spans="1:28" x14ac:dyDescent="0.25">
      <c r="A124" s="221"/>
      <c r="B124" s="221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0"/>
      <c r="Z124" s="20"/>
      <c r="AA124" s="21"/>
      <c r="AB124" s="161"/>
    </row>
    <row r="125" spans="1:28" x14ac:dyDescent="0.25">
      <c r="A125" s="22"/>
      <c r="B125" s="23"/>
      <c r="C125" s="23"/>
      <c r="D125" s="145"/>
      <c r="E125" s="145"/>
      <c r="F125" s="22"/>
      <c r="G125" s="22"/>
      <c r="H125" s="22"/>
      <c r="I125" s="145"/>
      <c r="J125" s="22"/>
      <c r="K125" s="145"/>
      <c r="L125" s="22"/>
      <c r="M125" s="22"/>
      <c r="N125" s="166"/>
      <c r="O125" s="166"/>
      <c r="P125" s="175"/>
      <c r="Q125" s="22"/>
      <c r="R125" s="22"/>
      <c r="S125" s="22"/>
      <c r="T125" s="145"/>
      <c r="U125" s="23"/>
      <c r="V125" s="22"/>
      <c r="W125" s="22"/>
      <c r="X125" s="22"/>
      <c r="Y125" s="20"/>
      <c r="Z125" s="20"/>
      <c r="AA125" s="21"/>
      <c r="AB125" s="161"/>
    </row>
    <row r="126" spans="1:28" x14ac:dyDescent="0.25">
      <c r="A126" s="22"/>
      <c r="B126" s="23"/>
      <c r="C126" s="23"/>
      <c r="D126" s="145"/>
      <c r="E126" s="145"/>
      <c r="F126" s="22"/>
      <c r="G126" s="22"/>
      <c r="H126" s="22"/>
      <c r="I126" s="145"/>
      <c r="J126" s="22"/>
      <c r="K126" s="145"/>
      <c r="L126" s="22"/>
      <c r="M126" s="22"/>
      <c r="N126" s="166"/>
      <c r="O126" s="166"/>
      <c r="P126" s="175"/>
      <c r="Q126" s="22"/>
      <c r="R126" s="22"/>
      <c r="S126" s="22"/>
      <c r="T126" s="145"/>
      <c r="U126" s="23"/>
      <c r="V126" s="22"/>
      <c r="W126" s="22"/>
      <c r="X126" s="22"/>
      <c r="Y126" s="20"/>
      <c r="Z126" s="20"/>
      <c r="AA126" s="21"/>
      <c r="AB126" s="161"/>
    </row>
    <row r="127" spans="1:28" ht="61.5" x14ac:dyDescent="0.85">
      <c r="A127" s="222" t="s">
        <v>425</v>
      </c>
      <c r="B127" s="222"/>
      <c r="C127" s="222"/>
      <c r="D127" s="222"/>
      <c r="E127" s="222"/>
      <c r="F127" s="222"/>
      <c r="G127" s="222"/>
      <c r="H127" s="24"/>
      <c r="I127" s="147"/>
      <c r="J127" s="25"/>
      <c r="K127" s="147"/>
      <c r="L127" s="25"/>
      <c r="M127" s="25"/>
      <c r="N127" s="25"/>
      <c r="O127" s="25"/>
      <c r="P127" s="147"/>
      <c r="Q127" s="25"/>
      <c r="R127" s="25"/>
      <c r="S127" s="25"/>
      <c r="T127" s="147"/>
      <c r="U127" s="26"/>
      <c r="V127" s="20"/>
      <c r="W127" s="20"/>
      <c r="X127" s="27"/>
      <c r="Y127" s="223" t="s">
        <v>222</v>
      </c>
      <c r="Z127" s="223"/>
      <c r="AA127" s="223"/>
      <c r="AB127" s="161"/>
    </row>
    <row r="128" spans="1:28" ht="61.5" x14ac:dyDescent="0.25">
      <c r="A128" s="222"/>
      <c r="B128" s="222"/>
      <c r="C128" s="222"/>
      <c r="D128" s="222"/>
      <c r="E128" s="222"/>
      <c r="F128" s="222"/>
      <c r="G128" s="222"/>
      <c r="H128" s="25"/>
      <c r="I128" s="147"/>
      <c r="J128" s="25"/>
      <c r="K128" s="147"/>
      <c r="L128" s="25"/>
      <c r="M128" s="25"/>
      <c r="N128" s="25"/>
      <c r="O128" s="25"/>
      <c r="P128" s="147"/>
      <c r="Q128" s="25"/>
      <c r="R128" s="25"/>
      <c r="S128" s="25"/>
      <c r="T128" s="147"/>
      <c r="U128" s="26"/>
      <c r="V128" s="20"/>
      <c r="W128" s="20"/>
      <c r="X128" s="27"/>
      <c r="Y128" s="27"/>
      <c r="Z128" s="20"/>
      <c r="AA128" s="28"/>
      <c r="AB128" s="161"/>
    </row>
    <row r="143" ht="9" customHeight="1" x14ac:dyDescent="0.25"/>
    <row r="144" ht="3" hidden="1" customHeight="1" x14ac:dyDescent="0.25"/>
    <row r="145" spans="1:2" hidden="1" x14ac:dyDescent="0.25"/>
    <row r="146" spans="1:2" hidden="1" x14ac:dyDescent="0.25"/>
    <row r="147" spans="1:2" ht="45.75" x14ac:dyDescent="0.65">
      <c r="A147" s="263" t="s">
        <v>248</v>
      </c>
      <c r="B147" s="263"/>
    </row>
    <row r="148" spans="1:2" ht="45.75" x14ac:dyDescent="0.65">
      <c r="A148" s="263" t="s">
        <v>249</v>
      </c>
      <c r="B148" s="263"/>
    </row>
  </sheetData>
  <mergeCells count="615">
    <mergeCell ref="A147:B147"/>
    <mergeCell ref="A148:B148"/>
    <mergeCell ref="V39:V40"/>
    <mergeCell ref="U39:U40"/>
    <mergeCell ref="AA39:AA40"/>
    <mergeCell ref="Z39:Z40"/>
    <mergeCell ref="Y39:Y40"/>
    <mergeCell ref="X39:X40"/>
    <mergeCell ref="W39:W40"/>
    <mergeCell ref="E39:E40"/>
    <mergeCell ref="D39:D40"/>
    <mergeCell ref="T39:T40"/>
    <mergeCell ref="S39:S40"/>
    <mergeCell ref="R39:R40"/>
    <mergeCell ref="Q39:Q40"/>
    <mergeCell ref="P39:P40"/>
    <mergeCell ref="C39:C40"/>
    <mergeCell ref="B39:B40"/>
    <mergeCell ref="A39:A40"/>
    <mergeCell ref="J39:J40"/>
    <mergeCell ref="I39:I40"/>
    <mergeCell ref="H39:H40"/>
    <mergeCell ref="G39:G40"/>
    <mergeCell ref="F39:F40"/>
    <mergeCell ref="O39:O40"/>
    <mergeCell ref="N39:N40"/>
    <mergeCell ref="M39:M40"/>
    <mergeCell ref="L39:L40"/>
    <mergeCell ref="K39:K40"/>
    <mergeCell ref="B37:B38"/>
    <mergeCell ref="A37:A38"/>
    <mergeCell ref="AA37:AA38"/>
    <mergeCell ref="Z37:Z38"/>
    <mergeCell ref="Y37:Y38"/>
    <mergeCell ref="X37:X38"/>
    <mergeCell ref="W37:W38"/>
    <mergeCell ref="V37:V38"/>
    <mergeCell ref="U37:U38"/>
    <mergeCell ref="G37:G38"/>
    <mergeCell ref="F37:F38"/>
    <mergeCell ref="E37:E38"/>
    <mergeCell ref="D37:D38"/>
    <mergeCell ref="C37:C38"/>
    <mergeCell ref="L37:L38"/>
    <mergeCell ref="K37:K38"/>
    <mergeCell ref="J37:J38"/>
    <mergeCell ref="I37:I38"/>
    <mergeCell ref="H37:H38"/>
    <mergeCell ref="Q37:Q38"/>
    <mergeCell ref="P37:P38"/>
    <mergeCell ref="O37:O38"/>
    <mergeCell ref="N37:N38"/>
    <mergeCell ref="M37:M38"/>
    <mergeCell ref="V34:V35"/>
    <mergeCell ref="U34:U35"/>
    <mergeCell ref="T37:T38"/>
    <mergeCell ref="S37:S38"/>
    <mergeCell ref="R37:R38"/>
    <mergeCell ref="AA34:AA35"/>
    <mergeCell ref="Z34:Z35"/>
    <mergeCell ref="Y34:Y35"/>
    <mergeCell ref="X34:X35"/>
    <mergeCell ref="W34:W35"/>
    <mergeCell ref="E34:E35"/>
    <mergeCell ref="D34:D35"/>
    <mergeCell ref="C34:C35"/>
    <mergeCell ref="B34:B35"/>
    <mergeCell ref="T34:T35"/>
    <mergeCell ref="S34:S35"/>
    <mergeCell ref="R34:R35"/>
    <mergeCell ref="Q34:Q35"/>
    <mergeCell ref="P34:P35"/>
    <mergeCell ref="A34:A35"/>
    <mergeCell ref="J34:J35"/>
    <mergeCell ref="I34:I35"/>
    <mergeCell ref="H34:H35"/>
    <mergeCell ref="G34:G35"/>
    <mergeCell ref="F34:F35"/>
    <mergeCell ref="O34:O35"/>
    <mergeCell ref="N34:N35"/>
    <mergeCell ref="M34:M35"/>
    <mergeCell ref="L34:L35"/>
    <mergeCell ref="K34:K35"/>
    <mergeCell ref="B28:B29"/>
    <mergeCell ref="A28:A29"/>
    <mergeCell ref="AA28:AA29"/>
    <mergeCell ref="Z28:Z29"/>
    <mergeCell ref="Y28:Y29"/>
    <mergeCell ref="X28:X29"/>
    <mergeCell ref="W28:W29"/>
    <mergeCell ref="V28:V29"/>
    <mergeCell ref="U28:U29"/>
    <mergeCell ref="G28:G29"/>
    <mergeCell ref="F28:F29"/>
    <mergeCell ref="E28:E29"/>
    <mergeCell ref="D28:D29"/>
    <mergeCell ref="C28:C29"/>
    <mergeCell ref="L28:L29"/>
    <mergeCell ref="K28:K29"/>
    <mergeCell ref="J28:J29"/>
    <mergeCell ref="I28:I29"/>
    <mergeCell ref="H28:H29"/>
    <mergeCell ref="Q28:Q29"/>
    <mergeCell ref="P28:P29"/>
    <mergeCell ref="O28:O29"/>
    <mergeCell ref="N28:N29"/>
    <mergeCell ref="M28:M29"/>
    <mergeCell ref="V25:V26"/>
    <mergeCell ref="U25:U26"/>
    <mergeCell ref="T28:T29"/>
    <mergeCell ref="S28:S29"/>
    <mergeCell ref="R28:R29"/>
    <mergeCell ref="AA25:AA26"/>
    <mergeCell ref="Z25:Z26"/>
    <mergeCell ref="Y25:Y26"/>
    <mergeCell ref="X25:X26"/>
    <mergeCell ref="W25:W26"/>
    <mergeCell ref="E25:E26"/>
    <mergeCell ref="D25:D26"/>
    <mergeCell ref="C25:C26"/>
    <mergeCell ref="B25:B26"/>
    <mergeCell ref="A25:A26"/>
    <mergeCell ref="J25:J26"/>
    <mergeCell ref="I25:I26"/>
    <mergeCell ref="H25:H26"/>
    <mergeCell ref="G25:G26"/>
    <mergeCell ref="F25:F26"/>
    <mergeCell ref="O25:O26"/>
    <mergeCell ref="N25:N26"/>
    <mergeCell ref="M25:M26"/>
    <mergeCell ref="L25:L26"/>
    <mergeCell ref="K25:K26"/>
    <mergeCell ref="T25:T26"/>
    <mergeCell ref="S25:S26"/>
    <mergeCell ref="R25:R26"/>
    <mergeCell ref="Q25:Q26"/>
    <mergeCell ref="P25:P26"/>
    <mergeCell ref="B118:B119"/>
    <mergeCell ref="A118:A119"/>
    <mergeCell ref="AA118:AA119"/>
    <mergeCell ref="Z118:Z119"/>
    <mergeCell ref="Y118:Y119"/>
    <mergeCell ref="X118:X119"/>
    <mergeCell ref="W118:W119"/>
    <mergeCell ref="V118:V119"/>
    <mergeCell ref="U118:U119"/>
    <mergeCell ref="G118:G119"/>
    <mergeCell ref="F118:F119"/>
    <mergeCell ref="E118:E119"/>
    <mergeCell ref="D118:D119"/>
    <mergeCell ref="C118:C119"/>
    <mergeCell ref="L118:L119"/>
    <mergeCell ref="K118:K119"/>
    <mergeCell ref="J118:J119"/>
    <mergeCell ref="I118:I119"/>
    <mergeCell ref="H118:H119"/>
    <mergeCell ref="Q118:Q119"/>
    <mergeCell ref="P118:P119"/>
    <mergeCell ref="O118:O119"/>
    <mergeCell ref="N118:N119"/>
    <mergeCell ref="M118:M119"/>
    <mergeCell ref="Z92:Z93"/>
    <mergeCell ref="AA92:AA93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U92:U93"/>
    <mergeCell ref="V92:V93"/>
    <mergeCell ref="W92:W93"/>
    <mergeCell ref="X92:X93"/>
    <mergeCell ref="Y92:Y93"/>
    <mergeCell ref="P92:P93"/>
    <mergeCell ref="Q92:Q93"/>
    <mergeCell ref="R92:R93"/>
    <mergeCell ref="S92:S93"/>
    <mergeCell ref="T92:T93"/>
    <mergeCell ref="K106:K107"/>
    <mergeCell ref="L106:L107"/>
    <mergeCell ref="M106:M107"/>
    <mergeCell ref="N106:N107"/>
    <mergeCell ref="O92:O93"/>
    <mergeCell ref="F106:F107"/>
    <mergeCell ref="G106:G107"/>
    <mergeCell ref="H106:H107"/>
    <mergeCell ref="I106:I107"/>
    <mergeCell ref="J106:J107"/>
    <mergeCell ref="A106:A107"/>
    <mergeCell ref="B106:B107"/>
    <mergeCell ref="C106:C107"/>
    <mergeCell ref="D106:D107"/>
    <mergeCell ref="E106:E107"/>
    <mergeCell ref="W106:W107"/>
    <mergeCell ref="X106:X107"/>
    <mergeCell ref="Y106:Y107"/>
    <mergeCell ref="Z106:Z107"/>
    <mergeCell ref="AA116:AA117"/>
    <mergeCell ref="Z116:Z117"/>
    <mergeCell ref="Y116:Y117"/>
    <mergeCell ref="X116:X117"/>
    <mergeCell ref="W116:W117"/>
    <mergeCell ref="V116:V117"/>
    <mergeCell ref="U116:U117"/>
    <mergeCell ref="B116:B117"/>
    <mergeCell ref="AA106:AA107"/>
    <mergeCell ref="O106:O107"/>
    <mergeCell ref="P106:P107"/>
    <mergeCell ref="Q106:Q107"/>
    <mergeCell ref="R106:R107"/>
    <mergeCell ref="S106:S107"/>
    <mergeCell ref="H116:H117"/>
    <mergeCell ref="G116:G117"/>
    <mergeCell ref="F116:F117"/>
    <mergeCell ref="A116:A117"/>
    <mergeCell ref="C116:C117"/>
    <mergeCell ref="D116:D117"/>
    <mergeCell ref="T116:T117"/>
    <mergeCell ref="S116:S117"/>
    <mergeCell ref="R116:R117"/>
    <mergeCell ref="Q116:Q117"/>
    <mergeCell ref="P116:P117"/>
    <mergeCell ref="O116:O117"/>
    <mergeCell ref="N116:N117"/>
    <mergeCell ref="M116:M117"/>
    <mergeCell ref="L116:L117"/>
    <mergeCell ref="K116:K117"/>
    <mergeCell ref="J116:J117"/>
    <mergeCell ref="I116:I117"/>
    <mergeCell ref="E116:E117"/>
    <mergeCell ref="B121:B122"/>
    <mergeCell ref="A121:A122"/>
    <mergeCell ref="AA121:AA122"/>
    <mergeCell ref="Z121:Z122"/>
    <mergeCell ref="Y121:Y122"/>
    <mergeCell ref="X121:X122"/>
    <mergeCell ref="W121:W122"/>
    <mergeCell ref="V121:V122"/>
    <mergeCell ref="U121:U122"/>
    <mergeCell ref="G121:G122"/>
    <mergeCell ref="F121:F122"/>
    <mergeCell ref="E121:E122"/>
    <mergeCell ref="D121:D122"/>
    <mergeCell ref="C121:C122"/>
    <mergeCell ref="L121:L122"/>
    <mergeCell ref="K121:K122"/>
    <mergeCell ref="J121:J122"/>
    <mergeCell ref="I121:I122"/>
    <mergeCell ref="H121:H122"/>
    <mergeCell ref="Q121:Q122"/>
    <mergeCell ref="P121:P122"/>
    <mergeCell ref="O121:O122"/>
    <mergeCell ref="N121:N122"/>
    <mergeCell ref="M121:M122"/>
    <mergeCell ref="T121:T122"/>
    <mergeCell ref="S121:S122"/>
    <mergeCell ref="R121:R122"/>
    <mergeCell ref="T106:T107"/>
    <mergeCell ref="U106:U107"/>
    <mergeCell ref="V106:V107"/>
    <mergeCell ref="T118:T119"/>
    <mergeCell ref="S118:S119"/>
    <mergeCell ref="R118:R119"/>
    <mergeCell ref="AA99:AA100"/>
    <mergeCell ref="Z99:Z100"/>
    <mergeCell ref="Y99:Y100"/>
    <mergeCell ref="X99:X100"/>
    <mergeCell ref="W99:W100"/>
    <mergeCell ref="E99:E100"/>
    <mergeCell ref="D99:D100"/>
    <mergeCell ref="C99:C100"/>
    <mergeCell ref="B99:B100"/>
    <mergeCell ref="T99:T100"/>
    <mergeCell ref="S99:S100"/>
    <mergeCell ref="R99:R100"/>
    <mergeCell ref="Q99:Q100"/>
    <mergeCell ref="P99:P100"/>
    <mergeCell ref="V99:V100"/>
    <mergeCell ref="U99:U100"/>
    <mergeCell ref="A99:A100"/>
    <mergeCell ref="J99:J100"/>
    <mergeCell ref="I99:I100"/>
    <mergeCell ref="H99:H100"/>
    <mergeCell ref="G99:G100"/>
    <mergeCell ref="F99:F100"/>
    <mergeCell ref="O99:O100"/>
    <mergeCell ref="N99:N100"/>
    <mergeCell ref="M99:M100"/>
    <mergeCell ref="L99:L100"/>
    <mergeCell ref="K99:K100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U89:U90"/>
    <mergeCell ref="AA89:AA90"/>
    <mergeCell ref="Z89:Z90"/>
    <mergeCell ref="Y89:Y90"/>
    <mergeCell ref="X89:X90"/>
    <mergeCell ref="W89:W90"/>
    <mergeCell ref="V89:V90"/>
    <mergeCell ref="C85:C87"/>
    <mergeCell ref="B85:B87"/>
    <mergeCell ref="T89:T90"/>
    <mergeCell ref="O89:O90"/>
    <mergeCell ref="P89:P90"/>
    <mergeCell ref="Q89:Q90"/>
    <mergeCell ref="R89:R90"/>
    <mergeCell ref="S89:S90"/>
    <mergeCell ref="J89:J90"/>
    <mergeCell ref="K89:K90"/>
    <mergeCell ref="L89:L90"/>
    <mergeCell ref="M89:M90"/>
    <mergeCell ref="N89:N90"/>
    <mergeCell ref="AA85:AA87"/>
    <mergeCell ref="Z85:Z87"/>
    <mergeCell ref="Y85:Y87"/>
    <mergeCell ref="X85:X87"/>
    <mergeCell ref="W85:W87"/>
    <mergeCell ref="V85:V87"/>
    <mergeCell ref="H85:H87"/>
    <mergeCell ref="G85:G87"/>
    <mergeCell ref="F85:F87"/>
    <mergeCell ref="M85:M87"/>
    <mergeCell ref="L85:L87"/>
    <mergeCell ref="K85:K87"/>
    <mergeCell ref="J85:J87"/>
    <mergeCell ref="I85:I87"/>
    <mergeCell ref="T85:T87"/>
    <mergeCell ref="S85:S87"/>
    <mergeCell ref="R85:R87"/>
    <mergeCell ref="Q85:Q87"/>
    <mergeCell ref="P85:P87"/>
    <mergeCell ref="O85:O87"/>
    <mergeCell ref="N85:N87"/>
    <mergeCell ref="A85:A87"/>
    <mergeCell ref="U85:U87"/>
    <mergeCell ref="E85:E87"/>
    <mergeCell ref="D85:D87"/>
    <mergeCell ref="AA78:AA79"/>
    <mergeCell ref="Z78:Z79"/>
    <mergeCell ref="Y78:Y79"/>
    <mergeCell ref="X78:X79"/>
    <mergeCell ref="W78:W79"/>
    <mergeCell ref="E78:E79"/>
    <mergeCell ref="D78:D79"/>
    <mergeCell ref="C78:C79"/>
    <mergeCell ref="B78:B79"/>
    <mergeCell ref="T78:T79"/>
    <mergeCell ref="S78:S79"/>
    <mergeCell ref="R78:R79"/>
    <mergeCell ref="Q78:Q79"/>
    <mergeCell ref="P78:P79"/>
    <mergeCell ref="V78:V79"/>
    <mergeCell ref="U78:U79"/>
    <mergeCell ref="A78:A79"/>
    <mergeCell ref="J78:J79"/>
    <mergeCell ref="I78:I79"/>
    <mergeCell ref="H78:H79"/>
    <mergeCell ref="G78:G79"/>
    <mergeCell ref="F78:F79"/>
    <mergeCell ref="O78:O79"/>
    <mergeCell ref="N78:N79"/>
    <mergeCell ref="M78:M79"/>
    <mergeCell ref="L78:L79"/>
    <mergeCell ref="K78:K79"/>
    <mergeCell ref="V53:V54"/>
    <mergeCell ref="U53:U54"/>
    <mergeCell ref="O53:O54"/>
    <mergeCell ref="N53:N54"/>
    <mergeCell ref="M53:M54"/>
    <mergeCell ref="AA53:AA54"/>
    <mergeCell ref="Z53:Z54"/>
    <mergeCell ref="Y53:Y54"/>
    <mergeCell ref="X53:X54"/>
    <mergeCell ref="W53:W54"/>
    <mergeCell ref="D53:D54"/>
    <mergeCell ref="C53:C54"/>
    <mergeCell ref="B53:B54"/>
    <mergeCell ref="A53:A54"/>
    <mergeCell ref="J53:J54"/>
    <mergeCell ref="I53:I54"/>
    <mergeCell ref="H53:H54"/>
    <mergeCell ref="G53:G54"/>
    <mergeCell ref="F53:F54"/>
    <mergeCell ref="E49:E50"/>
    <mergeCell ref="F49:F50"/>
    <mergeCell ref="G49:G50"/>
    <mergeCell ref="H49:H50"/>
    <mergeCell ref="I49:I50"/>
    <mergeCell ref="L53:L54"/>
    <mergeCell ref="K53:K54"/>
    <mergeCell ref="T53:T54"/>
    <mergeCell ref="S53:S54"/>
    <mergeCell ref="R53:R54"/>
    <mergeCell ref="Q53:Q54"/>
    <mergeCell ref="P53:P54"/>
    <mergeCell ref="R49:R50"/>
    <mergeCell ref="S49:S50"/>
    <mergeCell ref="T49:T50"/>
    <mergeCell ref="E53:E54"/>
    <mergeCell ref="J49:J50"/>
    <mergeCell ref="K49:K50"/>
    <mergeCell ref="L49:L50"/>
    <mergeCell ref="M49:M50"/>
    <mergeCell ref="N49:N50"/>
    <mergeCell ref="O49:O50"/>
    <mergeCell ref="P49:P50"/>
    <mergeCell ref="Q49:Q50"/>
    <mergeCell ref="A46:A47"/>
    <mergeCell ref="B46:B47"/>
    <mergeCell ref="C46:C47"/>
    <mergeCell ref="D46:D47"/>
    <mergeCell ref="E46:E47"/>
    <mergeCell ref="K46:K47"/>
    <mergeCell ref="L46:L47"/>
    <mergeCell ref="M46:M47"/>
    <mergeCell ref="N46:N47"/>
    <mergeCell ref="F46:F47"/>
    <mergeCell ref="G46:G47"/>
    <mergeCell ref="H46:H47"/>
    <mergeCell ref="I46:I47"/>
    <mergeCell ref="J46:J47"/>
    <mergeCell ref="O46:O47"/>
    <mergeCell ref="P46:P47"/>
    <mergeCell ref="Q46:Q47"/>
    <mergeCell ref="A49:A50"/>
    <mergeCell ref="B49:B50"/>
    <mergeCell ref="C49:C50"/>
    <mergeCell ref="D49:D50"/>
    <mergeCell ref="AA43:AA44"/>
    <mergeCell ref="Z43:Z44"/>
    <mergeCell ref="Y43:Y44"/>
    <mergeCell ref="X43:X44"/>
    <mergeCell ref="W43:W44"/>
    <mergeCell ref="V43:V44"/>
    <mergeCell ref="U43:U44"/>
    <mergeCell ref="W49:W50"/>
    <mergeCell ref="V49:V50"/>
    <mergeCell ref="U49:U50"/>
    <mergeCell ref="U46:U47"/>
    <mergeCell ref="W46:W47"/>
    <mergeCell ref="X46:X47"/>
    <mergeCell ref="Y46:Y47"/>
    <mergeCell ref="Z46:Z47"/>
    <mergeCell ref="AA46:AA47"/>
    <mergeCell ref="AA49:AA50"/>
    <mergeCell ref="Z49:Z50"/>
    <mergeCell ref="Y49:Y50"/>
    <mergeCell ref="X49:X50"/>
    <mergeCell ref="T43:T44"/>
    <mergeCell ref="S43:S44"/>
    <mergeCell ref="R43:R44"/>
    <mergeCell ref="Q43:Q44"/>
    <mergeCell ref="P43:P44"/>
    <mergeCell ref="V46:V47"/>
    <mergeCell ref="R46:R47"/>
    <mergeCell ref="S46:S47"/>
    <mergeCell ref="T46:T47"/>
    <mergeCell ref="A43:A44"/>
    <mergeCell ref="J43:J44"/>
    <mergeCell ref="I43:I44"/>
    <mergeCell ref="H43:H44"/>
    <mergeCell ref="G43:G44"/>
    <mergeCell ref="F43:F44"/>
    <mergeCell ref="O43:O44"/>
    <mergeCell ref="N43:N44"/>
    <mergeCell ref="M43:M44"/>
    <mergeCell ref="L43:L44"/>
    <mergeCell ref="K43:K44"/>
    <mergeCell ref="E43:E44"/>
    <mergeCell ref="D43:D44"/>
    <mergeCell ref="C43:C44"/>
    <mergeCell ref="B43:B44"/>
    <mergeCell ref="P21:P22"/>
    <mergeCell ref="Q21:Q22"/>
    <mergeCell ref="R21:R22"/>
    <mergeCell ref="S21:S22"/>
    <mergeCell ref="T21:T22"/>
    <mergeCell ref="K21:K22"/>
    <mergeCell ref="L21:L22"/>
    <mergeCell ref="M21:M22"/>
    <mergeCell ref="N21:N22"/>
    <mergeCell ref="O21:O22"/>
    <mergeCell ref="F21:F22"/>
    <mergeCell ref="G21:G22"/>
    <mergeCell ref="H21:H22"/>
    <mergeCell ref="I21:I22"/>
    <mergeCell ref="J21:J22"/>
    <mergeCell ref="A21:A22"/>
    <mergeCell ref="B21:B22"/>
    <mergeCell ref="C21:C22"/>
    <mergeCell ref="D21:D22"/>
    <mergeCell ref="E21:E22"/>
    <mergeCell ref="A18:A19"/>
    <mergeCell ref="AA18:AA19"/>
    <mergeCell ref="Z18:Z19"/>
    <mergeCell ref="Y18:Y19"/>
    <mergeCell ref="X18:X19"/>
    <mergeCell ref="W18:W19"/>
    <mergeCell ref="V18:V19"/>
    <mergeCell ref="U18:U19"/>
    <mergeCell ref="G18:G19"/>
    <mergeCell ref="F18:F19"/>
    <mergeCell ref="E18:E19"/>
    <mergeCell ref="D18:D19"/>
    <mergeCell ref="C18:C19"/>
    <mergeCell ref="L18:L19"/>
    <mergeCell ref="K18:K19"/>
    <mergeCell ref="J18:J19"/>
    <mergeCell ref="V16:V17"/>
    <mergeCell ref="U16:U17"/>
    <mergeCell ref="T18:T19"/>
    <mergeCell ref="S18:S19"/>
    <mergeCell ref="R18:R19"/>
    <mergeCell ref="U21:U22"/>
    <mergeCell ref="AA21:AA22"/>
    <mergeCell ref="Y21:Y22"/>
    <mergeCell ref="X21:X22"/>
    <mergeCell ref="W21:W22"/>
    <mergeCell ref="V21:V22"/>
    <mergeCell ref="D16:D17"/>
    <mergeCell ref="C16:C17"/>
    <mergeCell ref="B16:B17"/>
    <mergeCell ref="T16:T17"/>
    <mergeCell ref="S16:S17"/>
    <mergeCell ref="R16:R17"/>
    <mergeCell ref="Q16:Q17"/>
    <mergeCell ref="P16:P17"/>
    <mergeCell ref="I18:I19"/>
    <mergeCell ref="H18:H19"/>
    <mergeCell ref="Q18:Q19"/>
    <mergeCell ref="P18:P19"/>
    <mergeCell ref="O18:O19"/>
    <mergeCell ref="N18:N19"/>
    <mergeCell ref="M18:M19"/>
    <mergeCell ref="B18:B19"/>
    <mergeCell ref="AA13:AA14"/>
    <mergeCell ref="Z13:Z14"/>
    <mergeCell ref="Y13:Y14"/>
    <mergeCell ref="X13:X14"/>
    <mergeCell ref="W13:W14"/>
    <mergeCell ref="V13:V14"/>
    <mergeCell ref="U13:U14"/>
    <mergeCell ref="A16:A17"/>
    <mergeCell ref="J16:J17"/>
    <mergeCell ref="I16:I17"/>
    <mergeCell ref="H16:H17"/>
    <mergeCell ref="G16:G17"/>
    <mergeCell ref="F16:F17"/>
    <mergeCell ref="O16:O17"/>
    <mergeCell ref="N16:N17"/>
    <mergeCell ref="M16:M17"/>
    <mergeCell ref="L16:L17"/>
    <mergeCell ref="K16:K17"/>
    <mergeCell ref="AA16:AA17"/>
    <mergeCell ref="Z16:Z17"/>
    <mergeCell ref="Y16:Y17"/>
    <mergeCell ref="X16:X17"/>
    <mergeCell ref="W16:W17"/>
    <mergeCell ref="E16:E17"/>
    <mergeCell ref="E13:E14"/>
    <mergeCell ref="T13:T14"/>
    <mergeCell ref="S13:S14"/>
    <mergeCell ref="R13:R14"/>
    <mergeCell ref="Q13:Q14"/>
    <mergeCell ref="P13:P14"/>
    <mergeCell ref="O13:O14"/>
    <mergeCell ref="N13:N14"/>
    <mergeCell ref="M13:M14"/>
    <mergeCell ref="L13:L14"/>
    <mergeCell ref="K13:K14"/>
    <mergeCell ref="J13:J14"/>
    <mergeCell ref="I13:I14"/>
    <mergeCell ref="H13:H14"/>
    <mergeCell ref="G13:G14"/>
    <mergeCell ref="F13:F14"/>
    <mergeCell ref="A1:AA1"/>
    <mergeCell ref="A2:AA2"/>
    <mergeCell ref="A3:AA3"/>
    <mergeCell ref="A4:AA4"/>
    <mergeCell ref="A5:AA5"/>
    <mergeCell ref="A124:X124"/>
    <mergeCell ref="A127:G128"/>
    <mergeCell ref="Y127:AA127"/>
    <mergeCell ref="U7:U9"/>
    <mergeCell ref="V7:Y8"/>
    <mergeCell ref="Z7:Z9"/>
    <mergeCell ref="AA7:AA9"/>
    <mergeCell ref="A7:A9"/>
    <mergeCell ref="B7:B9"/>
    <mergeCell ref="C7:C9"/>
    <mergeCell ref="D7:H8"/>
    <mergeCell ref="I7:M7"/>
    <mergeCell ref="I8:L8"/>
    <mergeCell ref="N7:S8"/>
    <mergeCell ref="T7:T9"/>
    <mergeCell ref="A13:A14"/>
    <mergeCell ref="B13:B14"/>
    <mergeCell ref="C13:C14"/>
    <mergeCell ref="D13:D14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rowBreaks count="2" manualBreakCount="2">
    <brk id="22" max="26" man="1"/>
    <brk id="32" max="26" man="1"/>
  </rowBreaks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80" zoomScaleNormal="100" zoomScaleSheetLayoutView="80" workbookViewId="0">
      <selection activeCell="D30" sqref="D30"/>
    </sheetView>
  </sheetViews>
  <sheetFormatPr defaultRowHeight="15" x14ac:dyDescent="0.25"/>
  <cols>
    <col min="1" max="1" width="9.140625" style="132"/>
    <col min="2" max="2" width="31.140625" style="132" customWidth="1"/>
    <col min="3" max="5" width="9.140625" style="132"/>
    <col min="6" max="6" width="14.85546875" style="132" customWidth="1"/>
    <col min="7" max="7" width="25.140625" style="132" customWidth="1"/>
    <col min="8" max="16384" width="9.140625" style="132"/>
  </cols>
  <sheetData>
    <row r="1" spans="1:8" ht="18.75" x14ac:dyDescent="0.3">
      <c r="A1" s="272" t="s">
        <v>119</v>
      </c>
      <c r="B1" s="272"/>
      <c r="C1" s="272"/>
      <c r="D1" s="272"/>
      <c r="E1" s="272"/>
      <c r="F1" s="272"/>
      <c r="G1" s="272"/>
    </row>
    <row r="2" spans="1:8" ht="18.75" x14ac:dyDescent="0.3">
      <c r="A2" s="272" t="s">
        <v>120</v>
      </c>
      <c r="B2" s="272"/>
      <c r="C2" s="272"/>
      <c r="D2" s="272"/>
      <c r="E2" s="272"/>
      <c r="F2" s="272"/>
      <c r="G2" s="272"/>
    </row>
    <row r="3" spans="1:8" ht="18.75" x14ac:dyDescent="0.3">
      <c r="A3" s="272" t="s">
        <v>2</v>
      </c>
      <c r="B3" s="272"/>
      <c r="C3" s="272"/>
      <c r="D3" s="272"/>
      <c r="E3" s="272"/>
      <c r="F3" s="272"/>
      <c r="G3" s="272"/>
    </row>
    <row r="4" spans="1:8" ht="18.75" x14ac:dyDescent="0.3">
      <c r="A4" s="272" t="s">
        <v>252</v>
      </c>
      <c r="B4" s="272"/>
      <c r="C4" s="272"/>
      <c r="D4" s="272"/>
      <c r="E4" s="272"/>
      <c r="F4" s="272"/>
      <c r="G4" s="272"/>
    </row>
    <row r="5" spans="1:8" ht="15.75" x14ac:dyDescent="0.25">
      <c r="A5" s="29"/>
      <c r="B5" s="30"/>
      <c r="C5" s="30"/>
      <c r="D5" s="30"/>
      <c r="E5" s="30"/>
      <c r="F5" s="31"/>
      <c r="G5" s="30"/>
    </row>
    <row r="6" spans="1:8" ht="15" customHeight="1" x14ac:dyDescent="0.25">
      <c r="A6" s="273" t="s">
        <v>121</v>
      </c>
      <c r="B6" s="274" t="s">
        <v>122</v>
      </c>
      <c r="C6" s="274" t="s">
        <v>123</v>
      </c>
      <c r="D6" s="275" t="s">
        <v>241</v>
      </c>
      <c r="E6" s="275"/>
      <c r="F6" s="275"/>
      <c r="G6" s="274" t="s">
        <v>124</v>
      </c>
    </row>
    <row r="7" spans="1:8" ht="51" x14ac:dyDescent="0.25">
      <c r="A7" s="273"/>
      <c r="B7" s="274"/>
      <c r="C7" s="274"/>
      <c r="D7" s="32" t="s">
        <v>242</v>
      </c>
      <c r="E7" s="274" t="s">
        <v>125</v>
      </c>
      <c r="F7" s="274"/>
      <c r="G7" s="274"/>
    </row>
    <row r="8" spans="1:8" x14ac:dyDescent="0.25">
      <c r="A8" s="273"/>
      <c r="B8" s="274"/>
      <c r="C8" s="274"/>
      <c r="D8" s="32" t="s">
        <v>126</v>
      </c>
      <c r="E8" s="32" t="s">
        <v>127</v>
      </c>
      <c r="F8" s="33" t="s">
        <v>126</v>
      </c>
      <c r="G8" s="274"/>
    </row>
    <row r="9" spans="1:8" x14ac:dyDescent="0.25">
      <c r="A9" s="39">
        <v>1</v>
      </c>
      <c r="B9" s="43">
        <v>2</v>
      </c>
      <c r="C9" s="43">
        <v>3</v>
      </c>
      <c r="D9" s="43">
        <v>4</v>
      </c>
      <c r="E9" s="43">
        <v>5</v>
      </c>
      <c r="F9" s="43">
        <v>6</v>
      </c>
      <c r="G9" s="43">
        <v>7</v>
      </c>
    </row>
    <row r="10" spans="1:8" ht="42.75" customHeight="1" x14ac:dyDescent="0.25">
      <c r="A10" s="34"/>
      <c r="B10" s="35" t="s">
        <v>128</v>
      </c>
      <c r="C10" s="36"/>
      <c r="D10" s="36"/>
      <c r="E10" s="36"/>
      <c r="F10" s="37"/>
      <c r="G10" s="36"/>
    </row>
    <row r="11" spans="1:8" ht="45.75" customHeight="1" x14ac:dyDescent="0.25">
      <c r="A11" s="38" t="s">
        <v>129</v>
      </c>
      <c r="B11" s="36" t="s">
        <v>130</v>
      </c>
      <c r="C11" s="39" t="s">
        <v>30</v>
      </c>
      <c r="D11" s="40">
        <v>12865</v>
      </c>
      <c r="E11" s="41">
        <v>12000</v>
      </c>
      <c r="F11" s="41">
        <v>2955</v>
      </c>
      <c r="G11" s="36" t="s">
        <v>263</v>
      </c>
    </row>
    <row r="12" spans="1:8" ht="70.5" customHeight="1" x14ac:dyDescent="0.25">
      <c r="A12" s="38" t="s">
        <v>131</v>
      </c>
      <c r="B12" s="36" t="s">
        <v>132</v>
      </c>
      <c r="C12" s="39" t="s">
        <v>133</v>
      </c>
      <c r="D12" s="157">
        <v>105</v>
      </c>
      <c r="E12" s="157">
        <v>100</v>
      </c>
      <c r="F12" s="151">
        <v>105</v>
      </c>
      <c r="G12" s="43"/>
    </row>
    <row r="13" spans="1:8" ht="80.25" customHeight="1" x14ac:dyDescent="0.25">
      <c r="A13" s="38" t="s">
        <v>38</v>
      </c>
      <c r="B13" s="36" t="s">
        <v>134</v>
      </c>
      <c r="C13" s="39" t="s">
        <v>133</v>
      </c>
      <c r="D13" s="157">
        <v>97</v>
      </c>
      <c r="E13" s="157">
        <v>97</v>
      </c>
      <c r="F13" s="151" t="s">
        <v>237</v>
      </c>
      <c r="G13" s="36" t="s">
        <v>236</v>
      </c>
      <c r="H13" s="132" t="s">
        <v>257</v>
      </c>
    </row>
    <row r="14" spans="1:8" ht="96" customHeight="1" x14ac:dyDescent="0.25">
      <c r="A14" s="38" t="s">
        <v>135</v>
      </c>
      <c r="B14" s="36" t="s">
        <v>136</v>
      </c>
      <c r="C14" s="39" t="s">
        <v>133</v>
      </c>
      <c r="D14" s="157">
        <v>100</v>
      </c>
      <c r="E14" s="157">
        <v>100</v>
      </c>
      <c r="F14" s="151" t="s">
        <v>237</v>
      </c>
      <c r="G14" s="36" t="s">
        <v>236</v>
      </c>
    </row>
    <row r="15" spans="1:8" ht="63.75" customHeight="1" x14ac:dyDescent="0.25">
      <c r="A15" s="38" t="s">
        <v>48</v>
      </c>
      <c r="B15" s="36" t="s">
        <v>137</v>
      </c>
      <c r="C15" s="39" t="s">
        <v>133</v>
      </c>
      <c r="D15" s="157">
        <v>87</v>
      </c>
      <c r="E15" s="157">
        <v>90</v>
      </c>
      <c r="F15" s="151" t="s">
        <v>237</v>
      </c>
      <c r="G15" s="36" t="s">
        <v>236</v>
      </c>
    </row>
    <row r="16" spans="1:8" ht="108.75" customHeight="1" x14ac:dyDescent="0.25">
      <c r="A16" s="38" t="s">
        <v>138</v>
      </c>
      <c r="B16" s="36" t="s">
        <v>139</v>
      </c>
      <c r="C16" s="39" t="s">
        <v>133</v>
      </c>
      <c r="D16" s="39">
        <v>16.7</v>
      </c>
      <c r="E16" s="39">
        <v>13.6</v>
      </c>
      <c r="F16" s="151" t="s">
        <v>237</v>
      </c>
      <c r="G16" s="36" t="s">
        <v>236</v>
      </c>
    </row>
    <row r="17" spans="1:7" ht="148.5" customHeight="1" x14ac:dyDescent="0.25">
      <c r="A17" s="38" t="s">
        <v>140</v>
      </c>
      <c r="B17" s="36" t="s">
        <v>141</v>
      </c>
      <c r="C17" s="39" t="s">
        <v>133</v>
      </c>
      <c r="D17" s="157">
        <v>100</v>
      </c>
      <c r="E17" s="157">
        <v>100</v>
      </c>
      <c r="F17" s="151" t="s">
        <v>237</v>
      </c>
      <c r="G17" s="36" t="s">
        <v>236</v>
      </c>
    </row>
    <row r="18" spans="1:7" ht="51" x14ac:dyDescent="0.25">
      <c r="A18" s="38" t="s">
        <v>142</v>
      </c>
      <c r="B18" s="36" t="s">
        <v>143</v>
      </c>
      <c r="C18" s="39" t="s">
        <v>144</v>
      </c>
      <c r="D18" s="39">
        <v>64.2</v>
      </c>
      <c r="E18" s="39">
        <v>62.3</v>
      </c>
      <c r="F18" s="151" t="s">
        <v>237</v>
      </c>
      <c r="G18" s="36" t="s">
        <v>236</v>
      </c>
    </row>
    <row r="19" spans="1:7" ht="39.75" customHeight="1" x14ac:dyDescent="0.25">
      <c r="A19" s="38" t="s">
        <v>145</v>
      </c>
      <c r="B19" s="36" t="s">
        <v>146</v>
      </c>
      <c r="C19" s="39" t="s">
        <v>147</v>
      </c>
      <c r="D19" s="39">
        <v>0.14499999999999999</v>
      </c>
      <c r="E19" s="44">
        <v>0.14199999999999999</v>
      </c>
      <c r="F19" s="151" t="s">
        <v>237</v>
      </c>
      <c r="G19" s="36" t="s">
        <v>236</v>
      </c>
    </row>
    <row r="20" spans="1:7" ht="41.25" customHeight="1" x14ac:dyDescent="0.25">
      <c r="A20" s="45" t="s">
        <v>148</v>
      </c>
      <c r="B20" s="36" t="s">
        <v>149</v>
      </c>
      <c r="C20" s="39" t="s">
        <v>150</v>
      </c>
      <c r="D20" s="39">
        <v>1.54</v>
      </c>
      <c r="E20" s="39">
        <v>1.5</v>
      </c>
      <c r="F20" s="151" t="s">
        <v>237</v>
      </c>
      <c r="G20" s="36" t="s">
        <v>236</v>
      </c>
    </row>
    <row r="21" spans="1:7" ht="55.5" customHeight="1" x14ac:dyDescent="0.25">
      <c r="A21" s="45" t="s">
        <v>151</v>
      </c>
      <c r="B21" s="36" t="s">
        <v>152</v>
      </c>
      <c r="C21" s="39" t="s">
        <v>153</v>
      </c>
      <c r="D21" s="39">
        <v>21.2</v>
      </c>
      <c r="E21" s="39">
        <v>22.3</v>
      </c>
      <c r="F21" s="151" t="s">
        <v>237</v>
      </c>
      <c r="G21" s="36" t="s">
        <v>236</v>
      </c>
    </row>
    <row r="22" spans="1:7" ht="136.5" customHeight="1" x14ac:dyDescent="0.25">
      <c r="A22" s="38" t="s">
        <v>154</v>
      </c>
      <c r="B22" s="36" t="s">
        <v>155</v>
      </c>
      <c r="C22" s="39" t="s">
        <v>153</v>
      </c>
      <c r="D22" s="39">
        <v>2.14</v>
      </c>
      <c r="E22" s="158">
        <v>2.2000000000000002</v>
      </c>
      <c r="F22" s="151" t="s">
        <v>237</v>
      </c>
      <c r="G22" s="36" t="s">
        <v>236</v>
      </c>
    </row>
    <row r="23" spans="1:7" ht="43.5" customHeight="1" x14ac:dyDescent="0.25">
      <c r="A23" s="45" t="s">
        <v>156</v>
      </c>
      <c r="B23" s="36" t="s">
        <v>157</v>
      </c>
      <c r="C23" s="39" t="s">
        <v>153</v>
      </c>
      <c r="D23" s="157">
        <v>100</v>
      </c>
      <c r="E23" s="157">
        <v>100</v>
      </c>
      <c r="F23" s="151">
        <v>100</v>
      </c>
      <c r="G23" s="36"/>
    </row>
    <row r="24" spans="1:7" ht="81" customHeight="1" x14ac:dyDescent="0.25">
      <c r="A24" s="45" t="s">
        <v>158</v>
      </c>
      <c r="B24" s="36" t="s">
        <v>159</v>
      </c>
      <c r="C24" s="39" t="s">
        <v>153</v>
      </c>
      <c r="D24" s="39">
        <v>10.7</v>
      </c>
      <c r="E24" s="39">
        <v>7.8</v>
      </c>
      <c r="F24" s="151" t="s">
        <v>237</v>
      </c>
      <c r="G24" s="36" t="s">
        <v>243</v>
      </c>
    </row>
    <row r="25" spans="1:7" ht="15.75" customHeight="1" x14ac:dyDescent="0.25">
      <c r="A25" s="38" t="s">
        <v>160</v>
      </c>
      <c r="B25" s="270" t="s">
        <v>161</v>
      </c>
      <c r="C25" s="270"/>
      <c r="D25" s="270"/>
      <c r="E25" s="270"/>
      <c r="F25" s="270"/>
      <c r="G25" s="270"/>
    </row>
    <row r="26" spans="1:7" ht="71.25" customHeight="1" x14ac:dyDescent="0.25">
      <c r="A26" s="38" t="s">
        <v>162</v>
      </c>
      <c r="B26" s="46" t="s">
        <v>163</v>
      </c>
      <c r="C26" s="39" t="s">
        <v>133</v>
      </c>
      <c r="D26" s="157">
        <v>100</v>
      </c>
      <c r="E26" s="157">
        <v>100</v>
      </c>
      <c r="F26" s="151">
        <v>99.99</v>
      </c>
      <c r="G26" s="42"/>
    </row>
    <row r="27" spans="1:7" ht="111" customHeight="1" x14ac:dyDescent="0.25">
      <c r="A27" s="38" t="s">
        <v>264</v>
      </c>
      <c r="B27" s="46" t="s">
        <v>348</v>
      </c>
      <c r="C27" s="39" t="s">
        <v>133</v>
      </c>
      <c r="D27" s="151" t="s">
        <v>237</v>
      </c>
      <c r="E27" s="157">
        <v>10</v>
      </c>
      <c r="F27" s="151" t="s">
        <v>237</v>
      </c>
      <c r="G27" s="42" t="s">
        <v>347</v>
      </c>
    </row>
    <row r="28" spans="1:7" ht="107.25" customHeight="1" x14ac:dyDescent="0.25">
      <c r="A28" s="38" t="s">
        <v>265</v>
      </c>
      <c r="B28" s="46" t="s">
        <v>349</v>
      </c>
      <c r="C28" s="39" t="s">
        <v>133</v>
      </c>
      <c r="D28" s="151" t="s">
        <v>237</v>
      </c>
      <c r="E28" s="157">
        <v>25</v>
      </c>
      <c r="F28" s="151" t="s">
        <v>237</v>
      </c>
      <c r="G28" s="42" t="s">
        <v>347</v>
      </c>
    </row>
    <row r="29" spans="1:7" ht="15.75" customHeight="1" x14ac:dyDescent="0.25">
      <c r="A29" s="38" t="s">
        <v>164</v>
      </c>
      <c r="B29" s="270" t="s">
        <v>165</v>
      </c>
      <c r="C29" s="270"/>
      <c r="D29" s="270"/>
      <c r="E29" s="270"/>
      <c r="F29" s="270"/>
      <c r="G29" s="270"/>
    </row>
    <row r="30" spans="1:7" ht="114.75" x14ac:dyDescent="0.25">
      <c r="A30" s="38" t="s">
        <v>166</v>
      </c>
      <c r="B30" s="36" t="s">
        <v>167</v>
      </c>
      <c r="C30" s="39" t="s">
        <v>133</v>
      </c>
      <c r="D30" s="157">
        <v>100</v>
      </c>
      <c r="E30" s="157">
        <v>100</v>
      </c>
      <c r="F30" s="157">
        <v>100</v>
      </c>
      <c r="G30" s="36"/>
    </row>
    <row r="31" spans="1:7" ht="42" customHeight="1" x14ac:dyDescent="0.25">
      <c r="A31" s="38" t="s">
        <v>168</v>
      </c>
      <c r="B31" s="36" t="s">
        <v>169</v>
      </c>
      <c r="C31" s="39" t="s">
        <v>30</v>
      </c>
      <c r="D31" s="39">
        <v>3112</v>
      </c>
      <c r="E31" s="40">
        <v>4100</v>
      </c>
      <c r="F31" s="40">
        <v>3806</v>
      </c>
      <c r="G31" s="36" t="s">
        <v>263</v>
      </c>
    </row>
    <row r="32" spans="1:7" ht="42.75" customHeight="1" x14ac:dyDescent="0.25">
      <c r="A32" s="38" t="s">
        <v>170</v>
      </c>
      <c r="B32" s="36" t="s">
        <v>171</v>
      </c>
      <c r="C32" s="39" t="s">
        <v>172</v>
      </c>
      <c r="D32" s="39">
        <v>8652</v>
      </c>
      <c r="E32" s="40">
        <v>12600</v>
      </c>
      <c r="F32" s="40">
        <v>9791</v>
      </c>
      <c r="G32" s="36" t="s">
        <v>263</v>
      </c>
    </row>
    <row r="33" spans="1:7" ht="41.25" customHeight="1" x14ac:dyDescent="0.25">
      <c r="A33" s="38" t="s">
        <v>173</v>
      </c>
      <c r="B33" s="36" t="s">
        <v>174</v>
      </c>
      <c r="C33" s="39" t="s">
        <v>30</v>
      </c>
      <c r="D33" s="39">
        <v>7778</v>
      </c>
      <c r="E33" s="40">
        <v>7050</v>
      </c>
      <c r="F33" s="40">
        <v>7989</v>
      </c>
      <c r="G33" s="36"/>
    </row>
    <row r="34" spans="1:7" ht="15.75" customHeight="1" x14ac:dyDescent="0.25">
      <c r="A34" s="38" t="s">
        <v>175</v>
      </c>
      <c r="B34" s="270" t="s">
        <v>176</v>
      </c>
      <c r="C34" s="270"/>
      <c r="D34" s="270"/>
      <c r="E34" s="270"/>
      <c r="F34" s="270"/>
      <c r="G34" s="270"/>
    </row>
    <row r="35" spans="1:7" ht="225" customHeight="1" x14ac:dyDescent="0.25">
      <c r="A35" s="38" t="s">
        <v>177</v>
      </c>
      <c r="B35" s="36" t="s">
        <v>178</v>
      </c>
      <c r="C35" s="39" t="s">
        <v>133</v>
      </c>
      <c r="D35" s="157">
        <v>94.8</v>
      </c>
      <c r="E35" s="157">
        <v>94</v>
      </c>
      <c r="F35" s="151">
        <v>95</v>
      </c>
      <c r="G35" s="36"/>
    </row>
    <row r="36" spans="1:7" ht="125.25" customHeight="1" x14ac:dyDescent="0.25">
      <c r="A36" s="38" t="s">
        <v>179</v>
      </c>
      <c r="B36" s="36" t="s">
        <v>180</v>
      </c>
      <c r="C36" s="39" t="s">
        <v>244</v>
      </c>
      <c r="D36" s="39">
        <v>1.61</v>
      </c>
      <c r="E36" s="44">
        <v>1.7709999999999999</v>
      </c>
      <c r="F36" s="151" t="s">
        <v>237</v>
      </c>
      <c r="G36" s="36" t="s">
        <v>234</v>
      </c>
    </row>
    <row r="37" spans="1:7" ht="121.5" customHeight="1" x14ac:dyDescent="0.25">
      <c r="A37" s="38" t="s">
        <v>181</v>
      </c>
      <c r="B37" s="36" t="s">
        <v>182</v>
      </c>
      <c r="C37" s="39" t="s">
        <v>30</v>
      </c>
      <c r="D37" s="157">
        <v>100.5</v>
      </c>
      <c r="E37" s="39">
        <v>112.5</v>
      </c>
      <c r="F37" s="151" t="s">
        <v>237</v>
      </c>
      <c r="G37" s="36" t="s">
        <v>234</v>
      </c>
    </row>
    <row r="38" spans="1:7" ht="123.75" customHeight="1" x14ac:dyDescent="0.25">
      <c r="A38" s="38" t="s">
        <v>183</v>
      </c>
      <c r="B38" s="36" t="s">
        <v>184</v>
      </c>
      <c r="C38" s="39" t="s">
        <v>30</v>
      </c>
      <c r="D38" s="159">
        <v>75.599999999999994</v>
      </c>
      <c r="E38" s="39">
        <v>94.8</v>
      </c>
      <c r="F38" s="151" t="s">
        <v>237</v>
      </c>
      <c r="G38" s="36" t="s">
        <v>234</v>
      </c>
    </row>
    <row r="39" spans="1:7" ht="121.5" customHeight="1" x14ac:dyDescent="0.25">
      <c r="A39" s="38" t="s">
        <v>223</v>
      </c>
      <c r="B39" s="36" t="s">
        <v>226</v>
      </c>
      <c r="C39" s="39" t="s">
        <v>172</v>
      </c>
      <c r="D39" s="39">
        <v>0.57999999999999996</v>
      </c>
      <c r="E39" s="44">
        <v>0.624</v>
      </c>
      <c r="F39" s="158" t="s">
        <v>253</v>
      </c>
      <c r="G39" s="36" t="s">
        <v>234</v>
      </c>
    </row>
    <row r="40" spans="1:7" ht="126.75" customHeight="1" x14ac:dyDescent="0.25">
      <c r="A40" s="38" t="s">
        <v>225</v>
      </c>
      <c r="B40" s="36" t="s">
        <v>227</v>
      </c>
      <c r="C40" s="39" t="s">
        <v>172</v>
      </c>
      <c r="D40" s="39">
        <v>0.35</v>
      </c>
      <c r="E40" s="44">
        <v>0.41199999999999998</v>
      </c>
      <c r="F40" s="151" t="s">
        <v>237</v>
      </c>
      <c r="G40" s="36" t="s">
        <v>234</v>
      </c>
    </row>
    <row r="41" spans="1:7" ht="122.25" customHeight="1" x14ac:dyDescent="0.25">
      <c r="A41" s="38" t="s">
        <v>224</v>
      </c>
      <c r="B41" s="36" t="s">
        <v>228</v>
      </c>
      <c r="C41" s="39" t="s">
        <v>172</v>
      </c>
      <c r="D41" s="39">
        <v>40.5</v>
      </c>
      <c r="E41" s="158">
        <v>46.09</v>
      </c>
      <c r="F41" s="151" t="s">
        <v>237</v>
      </c>
      <c r="G41" s="36" t="s">
        <v>234</v>
      </c>
    </row>
    <row r="42" spans="1:7" ht="83.25" customHeight="1" x14ac:dyDescent="0.25">
      <c r="A42" s="38" t="s">
        <v>245</v>
      </c>
      <c r="B42" s="36" t="s">
        <v>246</v>
      </c>
      <c r="C42" s="39" t="s">
        <v>133</v>
      </c>
      <c r="D42" s="39">
        <v>61.3</v>
      </c>
      <c r="E42" s="39">
        <v>59.7</v>
      </c>
      <c r="F42" s="151" t="s">
        <v>237</v>
      </c>
      <c r="G42" s="36" t="s">
        <v>236</v>
      </c>
    </row>
    <row r="43" spans="1:7" x14ac:dyDescent="0.25">
      <c r="A43" s="271"/>
      <c r="B43" s="271"/>
      <c r="C43" s="271"/>
      <c r="D43" s="271"/>
      <c r="E43" s="271"/>
      <c r="F43" s="271"/>
      <c r="G43" s="271"/>
    </row>
    <row r="44" spans="1:7" ht="66.75" customHeight="1" x14ac:dyDescent="0.25">
      <c r="A44" s="265"/>
      <c r="B44" s="265"/>
      <c r="C44" s="265"/>
      <c r="D44" s="265"/>
      <c r="E44" s="265"/>
      <c r="F44" s="265"/>
      <c r="G44" s="265"/>
    </row>
    <row r="45" spans="1:7" x14ac:dyDescent="0.25">
      <c r="A45" s="265"/>
      <c r="B45" s="265"/>
      <c r="C45" s="265"/>
      <c r="D45" s="265"/>
      <c r="E45" s="265"/>
      <c r="F45" s="265"/>
      <c r="G45" s="265"/>
    </row>
    <row r="46" spans="1:7" ht="20.25" customHeight="1" x14ac:dyDescent="0.3">
      <c r="A46" s="269" t="s">
        <v>247</v>
      </c>
      <c r="B46" s="269"/>
      <c r="C46" s="269"/>
      <c r="D46" s="269"/>
      <c r="E46" s="160"/>
      <c r="F46" s="266" t="s">
        <v>222</v>
      </c>
      <c r="G46" s="266"/>
    </row>
    <row r="48" spans="1:7" x14ac:dyDescent="0.25">
      <c r="A48" s="267"/>
      <c r="B48" s="267"/>
      <c r="C48" s="267"/>
    </row>
    <row r="49" spans="1:3" x14ac:dyDescent="0.25">
      <c r="A49" s="267"/>
      <c r="B49" s="267"/>
      <c r="C49" s="267"/>
    </row>
    <row r="51" spans="1:3" x14ac:dyDescent="0.25">
      <c r="A51" s="268"/>
      <c r="B51" s="268"/>
    </row>
    <row r="53" spans="1:3" x14ac:dyDescent="0.25">
      <c r="A53" s="264" t="s">
        <v>248</v>
      </c>
      <c r="B53" s="264"/>
    </row>
    <row r="54" spans="1:3" x14ac:dyDescent="0.25">
      <c r="A54" s="264" t="s">
        <v>249</v>
      </c>
      <c r="B54" s="264"/>
    </row>
  </sheetData>
  <mergeCells count="21">
    <mergeCell ref="B25:G25"/>
    <mergeCell ref="B29:G29"/>
    <mergeCell ref="B34:G34"/>
    <mergeCell ref="A43:G44"/>
    <mergeCell ref="A1:G1"/>
    <mergeCell ref="A2:G2"/>
    <mergeCell ref="A3:G3"/>
    <mergeCell ref="A4:G4"/>
    <mergeCell ref="A6:A8"/>
    <mergeCell ref="B6:B8"/>
    <mergeCell ref="C6:C8"/>
    <mergeCell ref="D6:F6"/>
    <mergeCell ref="G6:G8"/>
    <mergeCell ref="E7:F7"/>
    <mergeCell ref="A53:B53"/>
    <mergeCell ref="A54:B54"/>
    <mergeCell ref="A45:G45"/>
    <mergeCell ref="F46:G46"/>
    <mergeCell ref="A48:C49"/>
    <mergeCell ref="A51:B51"/>
    <mergeCell ref="A46:D46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3"/>
  <sheetViews>
    <sheetView view="pageBreakPreview" zoomScale="40" zoomScaleNormal="100" zoomScaleSheetLayoutView="40" workbookViewId="0">
      <pane ySplit="9" topLeftCell="A141" activePane="bottomLeft" state="frozen"/>
      <selection pane="bottomLeft" activeCell="E161" sqref="E161"/>
    </sheetView>
  </sheetViews>
  <sheetFormatPr defaultRowHeight="15" x14ac:dyDescent="0.25"/>
  <cols>
    <col min="1" max="1" width="13" style="132" customWidth="1"/>
    <col min="2" max="2" width="33.140625" style="132" customWidth="1"/>
    <col min="3" max="3" width="9.140625" style="132"/>
    <col min="4" max="4" width="35" style="132" customWidth="1"/>
    <col min="5" max="5" width="19.5703125" style="132" customWidth="1"/>
    <col min="6" max="6" width="17.28515625" style="132" customWidth="1"/>
    <col min="7" max="7" width="18.140625" style="132" customWidth="1"/>
    <col min="8" max="8" width="21" style="132" customWidth="1"/>
    <col min="9" max="9" width="23.5703125" style="132" customWidth="1"/>
    <col min="10" max="10" width="22.28515625" style="132" customWidth="1"/>
    <col min="11" max="11" width="21.7109375" style="132" customWidth="1"/>
    <col min="12" max="12" width="21.42578125" style="132" customWidth="1"/>
    <col min="13" max="13" width="22.7109375" style="132" customWidth="1"/>
    <col min="14" max="14" width="19.42578125" style="132" customWidth="1"/>
    <col min="15" max="15" width="20.7109375" style="132" customWidth="1"/>
    <col min="16" max="16" width="20.28515625" style="132" customWidth="1"/>
    <col min="17" max="17" width="29" style="132" customWidth="1"/>
    <col min="18" max="19" width="31.5703125" style="132" customWidth="1"/>
    <col min="20" max="20" width="14.7109375" style="132" bestFit="1" customWidth="1"/>
    <col min="21" max="21" width="9.140625" style="132"/>
    <col min="22" max="22" width="8.85546875" style="132" customWidth="1"/>
    <col min="23" max="23" width="22.85546875" style="132" customWidth="1"/>
    <col min="24" max="24" width="18.5703125" style="132" customWidth="1"/>
    <col min="25" max="25" width="20.28515625" style="132" customWidth="1"/>
    <col min="26" max="16384" width="9.140625" style="132"/>
  </cols>
  <sheetData>
    <row r="1" spans="1:27" ht="18.75" x14ac:dyDescent="0.3">
      <c r="A1" s="47"/>
      <c r="B1" s="48"/>
      <c r="C1" s="49"/>
      <c r="D1" s="48"/>
      <c r="E1" s="49"/>
      <c r="F1" s="49"/>
      <c r="G1" s="49"/>
      <c r="H1" s="49"/>
      <c r="I1" s="50"/>
      <c r="J1" s="329" t="s">
        <v>119</v>
      </c>
      <c r="K1" s="329"/>
      <c r="L1" s="50"/>
      <c r="M1" s="50"/>
      <c r="N1" s="50"/>
      <c r="O1" s="51"/>
      <c r="P1" s="51"/>
      <c r="Q1" s="53"/>
      <c r="R1" s="54"/>
      <c r="S1" s="55"/>
      <c r="T1" s="52"/>
      <c r="U1" s="52"/>
      <c r="V1" s="52"/>
      <c r="W1" s="56"/>
      <c r="X1" s="56"/>
      <c r="Y1" s="56"/>
      <c r="Z1" s="57"/>
      <c r="AA1" s="57"/>
    </row>
    <row r="2" spans="1:27" ht="18.75" x14ac:dyDescent="0.3">
      <c r="A2" s="58" t="s">
        <v>185</v>
      </c>
      <c r="B2" s="58"/>
      <c r="C2" s="58"/>
      <c r="D2" s="58"/>
      <c r="E2" s="58"/>
      <c r="F2" s="58"/>
      <c r="G2" s="58"/>
      <c r="H2" s="58"/>
      <c r="I2" s="330" t="s">
        <v>186</v>
      </c>
      <c r="J2" s="330"/>
      <c r="K2" s="330"/>
      <c r="L2" s="330"/>
      <c r="M2" s="58"/>
      <c r="N2" s="58"/>
      <c r="O2" s="58"/>
      <c r="P2" s="58"/>
      <c r="Q2" s="59"/>
      <c r="R2" s="60"/>
      <c r="S2" s="61"/>
      <c r="T2" s="52"/>
      <c r="U2" s="52"/>
      <c r="V2" s="52"/>
      <c r="W2" s="56"/>
      <c r="X2" s="56"/>
      <c r="Y2" s="56"/>
      <c r="Z2" s="57"/>
      <c r="AA2" s="57"/>
    </row>
    <row r="3" spans="1:27" ht="18.75" x14ac:dyDescent="0.3">
      <c r="A3" s="58" t="s">
        <v>187</v>
      </c>
      <c r="B3" s="58"/>
      <c r="C3" s="58"/>
      <c r="D3" s="58"/>
      <c r="E3" s="58"/>
      <c r="F3" s="58"/>
      <c r="G3" s="58"/>
      <c r="H3" s="330" t="s">
        <v>188</v>
      </c>
      <c r="I3" s="330"/>
      <c r="J3" s="330"/>
      <c r="K3" s="330"/>
      <c r="L3" s="330"/>
      <c r="M3" s="330"/>
      <c r="N3" s="58"/>
      <c r="O3" s="58"/>
      <c r="P3" s="58"/>
      <c r="Q3" s="59"/>
      <c r="R3" s="60"/>
      <c r="S3" s="61"/>
      <c r="T3" s="52"/>
      <c r="U3" s="52"/>
      <c r="V3" s="52"/>
      <c r="W3" s="62"/>
      <c r="X3" s="62"/>
      <c r="Y3" s="62"/>
      <c r="Z3" s="52"/>
      <c r="AA3" s="52"/>
    </row>
    <row r="4" spans="1:27" ht="18.75" customHeight="1" x14ac:dyDescent="0.3">
      <c r="A4" s="63" t="s">
        <v>189</v>
      </c>
      <c r="B4" s="63"/>
      <c r="C4" s="63"/>
      <c r="D4" s="63"/>
      <c r="E4" s="63"/>
      <c r="F4" s="63"/>
      <c r="G4" s="63"/>
      <c r="H4" s="63"/>
      <c r="I4" s="63"/>
      <c r="J4" s="331" t="s">
        <v>251</v>
      </c>
      <c r="K4" s="331"/>
      <c r="L4" s="63"/>
      <c r="M4" s="63"/>
      <c r="N4" s="63"/>
      <c r="O4" s="63"/>
      <c r="P4" s="63"/>
      <c r="Q4" s="64"/>
      <c r="R4" s="60"/>
      <c r="S4" s="61"/>
      <c r="T4" s="52"/>
      <c r="U4" s="52"/>
      <c r="V4" s="52"/>
      <c r="W4" s="62"/>
      <c r="X4" s="62"/>
      <c r="Y4" s="62"/>
      <c r="Z4" s="52"/>
      <c r="AA4" s="52"/>
    </row>
    <row r="5" spans="1:27" ht="15.75" x14ac:dyDescent="0.25">
      <c r="A5" s="65"/>
      <c r="B5" s="66"/>
      <c r="C5" s="65"/>
      <c r="D5" s="66"/>
      <c r="E5" s="65"/>
      <c r="F5" s="65"/>
      <c r="G5" s="65"/>
      <c r="H5" s="65"/>
      <c r="I5" s="51"/>
      <c r="J5" s="51"/>
      <c r="K5" s="51"/>
      <c r="L5" s="51"/>
      <c r="M5" s="51"/>
      <c r="N5" s="51"/>
      <c r="O5" s="51"/>
      <c r="P5" s="51"/>
      <c r="Q5" s="67"/>
      <c r="R5" s="60"/>
      <c r="S5" s="61"/>
      <c r="T5" s="52"/>
      <c r="U5" s="52"/>
      <c r="V5" s="52"/>
      <c r="W5" s="62"/>
      <c r="X5" s="62"/>
      <c r="Y5" s="62"/>
      <c r="Z5" s="52"/>
      <c r="AA5" s="52"/>
    </row>
    <row r="6" spans="1:27" ht="18.75" customHeight="1" x14ac:dyDescent="0.25">
      <c r="A6" s="276" t="s">
        <v>190</v>
      </c>
      <c r="B6" s="302" t="s">
        <v>191</v>
      </c>
      <c r="C6" s="189" t="s">
        <v>192</v>
      </c>
      <c r="D6" s="321" t="s">
        <v>193</v>
      </c>
      <c r="E6" s="321" t="s">
        <v>194</v>
      </c>
      <c r="F6" s="321" t="s">
        <v>195</v>
      </c>
      <c r="G6" s="321" t="s">
        <v>196</v>
      </c>
      <c r="H6" s="321" t="s">
        <v>197</v>
      </c>
      <c r="I6" s="324" t="s">
        <v>198</v>
      </c>
      <c r="J6" s="325"/>
      <c r="K6" s="325"/>
      <c r="L6" s="325"/>
      <c r="M6" s="325"/>
      <c r="N6" s="325"/>
      <c r="O6" s="325"/>
      <c r="P6" s="326"/>
      <c r="Q6" s="302" t="s">
        <v>199</v>
      </c>
      <c r="R6" s="68"/>
      <c r="S6" s="69"/>
      <c r="T6" s="70"/>
      <c r="U6" s="70"/>
      <c r="V6" s="70"/>
      <c r="W6" s="55"/>
      <c r="X6" s="55"/>
      <c r="Y6" s="55"/>
      <c r="Z6" s="70"/>
      <c r="AA6" s="70"/>
    </row>
    <row r="7" spans="1:27" ht="18.75" x14ac:dyDescent="0.25">
      <c r="A7" s="277"/>
      <c r="B7" s="312"/>
      <c r="C7" s="190"/>
      <c r="D7" s="322"/>
      <c r="E7" s="322"/>
      <c r="F7" s="322"/>
      <c r="G7" s="322"/>
      <c r="H7" s="322"/>
      <c r="I7" s="317" t="s">
        <v>200</v>
      </c>
      <c r="J7" s="318"/>
      <c r="K7" s="319" t="s">
        <v>201</v>
      </c>
      <c r="L7" s="320"/>
      <c r="M7" s="317" t="s">
        <v>202</v>
      </c>
      <c r="N7" s="318"/>
      <c r="O7" s="317" t="s">
        <v>203</v>
      </c>
      <c r="P7" s="318"/>
      <c r="Q7" s="312"/>
      <c r="R7" s="68"/>
      <c r="S7" s="69"/>
      <c r="T7" s="52"/>
      <c r="U7" s="52"/>
      <c r="V7" s="52"/>
      <c r="W7" s="62"/>
      <c r="X7" s="62"/>
      <c r="Y7" s="62"/>
      <c r="Z7" s="52"/>
      <c r="AA7" s="52"/>
    </row>
    <row r="8" spans="1:27" ht="141.75" customHeight="1" x14ac:dyDescent="0.25">
      <c r="A8" s="278"/>
      <c r="B8" s="303"/>
      <c r="C8" s="191"/>
      <c r="D8" s="323"/>
      <c r="E8" s="323"/>
      <c r="F8" s="323"/>
      <c r="G8" s="323"/>
      <c r="H8" s="323"/>
      <c r="I8" s="71" t="s">
        <v>127</v>
      </c>
      <c r="J8" s="71" t="s">
        <v>126</v>
      </c>
      <c r="K8" s="71" t="s">
        <v>127</v>
      </c>
      <c r="L8" s="71" t="s">
        <v>126</v>
      </c>
      <c r="M8" s="71" t="s">
        <v>127</v>
      </c>
      <c r="N8" s="71" t="s">
        <v>126</v>
      </c>
      <c r="O8" s="72" t="s">
        <v>127</v>
      </c>
      <c r="P8" s="71" t="s">
        <v>126</v>
      </c>
      <c r="Q8" s="303"/>
      <c r="R8" s="68"/>
      <c r="S8" s="69"/>
      <c r="T8" s="52"/>
      <c r="U8" s="52"/>
      <c r="V8" s="52"/>
      <c r="W8" s="62"/>
      <c r="X8" s="62"/>
      <c r="Y8" s="62"/>
      <c r="Z8" s="52"/>
      <c r="AA8" s="52"/>
    </row>
    <row r="9" spans="1:27" ht="18.75" x14ac:dyDescent="0.25">
      <c r="A9" s="73">
        <v>1</v>
      </c>
      <c r="B9" s="74">
        <v>2</v>
      </c>
      <c r="C9" s="74">
        <v>3</v>
      </c>
      <c r="D9" s="74">
        <v>4</v>
      </c>
      <c r="E9" s="74">
        <v>5</v>
      </c>
      <c r="F9" s="74">
        <v>6</v>
      </c>
      <c r="G9" s="74">
        <v>7</v>
      </c>
      <c r="H9" s="74">
        <v>8</v>
      </c>
      <c r="I9" s="75">
        <v>9</v>
      </c>
      <c r="J9" s="75">
        <v>10</v>
      </c>
      <c r="K9" s="75">
        <v>11</v>
      </c>
      <c r="L9" s="75">
        <v>12</v>
      </c>
      <c r="M9" s="75">
        <v>13</v>
      </c>
      <c r="N9" s="75">
        <v>14</v>
      </c>
      <c r="O9" s="75">
        <v>15</v>
      </c>
      <c r="P9" s="75">
        <v>16</v>
      </c>
      <c r="Q9" s="74">
        <v>17</v>
      </c>
      <c r="R9" s="68"/>
      <c r="S9" s="69"/>
      <c r="T9" s="70"/>
      <c r="U9" s="70"/>
      <c r="V9" s="70"/>
      <c r="W9" s="55"/>
      <c r="X9" s="55"/>
      <c r="Y9" s="55"/>
      <c r="Z9" s="70"/>
      <c r="AA9" s="70"/>
    </row>
    <row r="10" spans="1:27" ht="68.25" customHeight="1" x14ac:dyDescent="0.25">
      <c r="A10" s="154" t="s">
        <v>73</v>
      </c>
      <c r="B10" s="206" t="s">
        <v>204</v>
      </c>
      <c r="C10" s="155"/>
      <c r="D10" s="206" t="s">
        <v>27</v>
      </c>
      <c r="E10" s="198" t="s">
        <v>261</v>
      </c>
      <c r="F10" s="198" t="s">
        <v>262</v>
      </c>
      <c r="G10" s="198" t="s">
        <v>261</v>
      </c>
      <c r="H10" s="198"/>
      <c r="I10" s="205">
        <v>281136.2</v>
      </c>
      <c r="J10" s="205">
        <v>566133.9</v>
      </c>
      <c r="K10" s="205">
        <f t="shared" ref="K10:P10" si="0">K11</f>
        <v>121462.8</v>
      </c>
      <c r="L10" s="205">
        <f t="shared" si="0"/>
        <v>0</v>
      </c>
      <c r="M10" s="205">
        <f t="shared" si="0"/>
        <v>117235.3</v>
      </c>
      <c r="N10" s="205">
        <f t="shared" si="0"/>
        <v>0</v>
      </c>
      <c r="O10" s="205">
        <f t="shared" si="0"/>
        <v>469925.4</v>
      </c>
      <c r="P10" s="205">
        <f t="shared" si="0"/>
        <v>0</v>
      </c>
      <c r="Q10" s="155" t="s">
        <v>24</v>
      </c>
      <c r="R10" s="68"/>
      <c r="S10" s="129">
        <f>I10+K10+M10+O10</f>
        <v>989759.7</v>
      </c>
      <c r="T10" s="130">
        <f>J10+L10+N10+P10</f>
        <v>566133.9</v>
      </c>
      <c r="U10" s="52"/>
      <c r="V10" s="52"/>
      <c r="W10" s="62"/>
      <c r="X10" s="62"/>
      <c r="Y10" s="62"/>
      <c r="Z10" s="52"/>
      <c r="AA10" s="52"/>
    </row>
    <row r="11" spans="1:27" ht="245.25" customHeight="1" x14ac:dyDescent="0.25">
      <c r="A11" s="154" t="s">
        <v>26</v>
      </c>
      <c r="B11" s="206" t="s">
        <v>447</v>
      </c>
      <c r="C11" s="78"/>
      <c r="D11" s="206" t="s">
        <v>295</v>
      </c>
      <c r="E11" s="198" t="s">
        <v>261</v>
      </c>
      <c r="F11" s="198" t="s">
        <v>262</v>
      </c>
      <c r="G11" s="198" t="s">
        <v>261</v>
      </c>
      <c r="H11" s="198"/>
      <c r="I11" s="205">
        <v>281136.2</v>
      </c>
      <c r="J11" s="205">
        <v>566133.9</v>
      </c>
      <c r="K11" s="205">
        <v>121462.8</v>
      </c>
      <c r="L11" s="205"/>
      <c r="M11" s="205">
        <v>117235.3</v>
      </c>
      <c r="N11" s="205"/>
      <c r="O11" s="205">
        <v>469925.4</v>
      </c>
      <c r="P11" s="205"/>
      <c r="Q11" s="206"/>
      <c r="R11" s="68"/>
      <c r="S11" s="77">
        <v>1396029.4</v>
      </c>
      <c r="T11" s="52"/>
      <c r="U11" s="52"/>
      <c r="V11" s="52"/>
      <c r="W11" s="79">
        <f t="shared" ref="W11:W25" si="1">I11+K11+M11+O11</f>
        <v>989759.7</v>
      </c>
      <c r="X11" s="79">
        <f t="shared" ref="X11:X25" si="2">J11+L11+N11+P11</f>
        <v>566133.9</v>
      </c>
      <c r="Y11" s="79">
        <f t="shared" ref="Y11:Y25" si="3">W11-X11</f>
        <v>423625.79999999993</v>
      </c>
      <c r="Z11" s="52"/>
      <c r="AA11" s="52"/>
    </row>
    <row r="12" spans="1:27" ht="20.25" customHeight="1" x14ac:dyDescent="0.25">
      <c r="A12" s="80" t="s">
        <v>28</v>
      </c>
      <c r="B12" s="307" t="s">
        <v>205</v>
      </c>
      <c r="C12" s="308"/>
      <c r="D12" s="308"/>
      <c r="E12" s="308"/>
      <c r="F12" s="308"/>
      <c r="G12" s="308"/>
      <c r="H12" s="309"/>
      <c r="I12" s="81">
        <f t="shared" ref="I12:P12" si="4">I13+I15+I16+I17+I19+I20+I21+I24+I27+I29+I30+I31+I32+I34+I36+I37+I38+I39+I40+I42+I46+I47+I48+I52+I54+I26+I59+I61+I14+I18+I22+I44+I63+I65</f>
        <v>4367759.3000000017</v>
      </c>
      <c r="J12" s="81">
        <f t="shared" si="4"/>
        <v>4539039.1000000006</v>
      </c>
      <c r="K12" s="81">
        <f t="shared" si="4"/>
        <v>3958141.6</v>
      </c>
      <c r="L12" s="81">
        <f t="shared" si="4"/>
        <v>0</v>
      </c>
      <c r="M12" s="81">
        <f t="shared" si="4"/>
        <v>4036031.1999999993</v>
      </c>
      <c r="N12" s="81">
        <f t="shared" si="4"/>
        <v>0</v>
      </c>
      <c r="O12" s="81">
        <f t="shared" si="4"/>
        <v>4543115.0999999996</v>
      </c>
      <c r="P12" s="81">
        <f t="shared" si="4"/>
        <v>0</v>
      </c>
      <c r="Q12" s="82"/>
      <c r="R12" s="68"/>
      <c r="S12" s="129">
        <f>I12+K12+M12+O12</f>
        <v>16905047.200000003</v>
      </c>
      <c r="T12" s="128">
        <f>J12+L12+N12+P12</f>
        <v>4539039.1000000006</v>
      </c>
      <c r="U12" s="83"/>
      <c r="V12" s="83"/>
      <c r="W12" s="79">
        <f t="shared" si="1"/>
        <v>16905047.200000003</v>
      </c>
      <c r="X12" s="79">
        <f t="shared" si="2"/>
        <v>4539039.1000000006</v>
      </c>
      <c r="Y12" s="79">
        <f t="shared" si="3"/>
        <v>12366008.100000001</v>
      </c>
      <c r="Z12" s="83"/>
      <c r="AA12" s="83"/>
    </row>
    <row r="13" spans="1:27" ht="181.5" customHeight="1" x14ac:dyDescent="0.25">
      <c r="A13" s="154" t="s">
        <v>26</v>
      </c>
      <c r="B13" s="206" t="s">
        <v>354</v>
      </c>
      <c r="C13" s="155"/>
      <c r="D13" s="206" t="s">
        <v>296</v>
      </c>
      <c r="E13" s="198" t="s">
        <v>261</v>
      </c>
      <c r="F13" s="198" t="s">
        <v>262</v>
      </c>
      <c r="G13" s="198" t="s">
        <v>261</v>
      </c>
      <c r="H13" s="198"/>
      <c r="I13" s="205">
        <v>103354.1</v>
      </c>
      <c r="J13" s="205">
        <v>103354.1</v>
      </c>
      <c r="K13" s="205">
        <v>99128.9</v>
      </c>
      <c r="L13" s="205"/>
      <c r="M13" s="205">
        <v>99128.9</v>
      </c>
      <c r="N13" s="205"/>
      <c r="O13" s="205">
        <v>94903.7</v>
      </c>
      <c r="P13" s="205"/>
      <c r="Q13" s="206"/>
      <c r="R13" s="68"/>
      <c r="S13" s="77">
        <v>348659.1</v>
      </c>
      <c r="T13" s="52"/>
      <c r="U13" s="52"/>
      <c r="V13" s="52"/>
      <c r="W13" s="79">
        <f t="shared" si="1"/>
        <v>396515.60000000003</v>
      </c>
      <c r="X13" s="79">
        <f t="shared" si="2"/>
        <v>103354.1</v>
      </c>
      <c r="Y13" s="79">
        <f t="shared" si="3"/>
        <v>293161.5</v>
      </c>
      <c r="Z13" s="52"/>
      <c r="AA13" s="52"/>
    </row>
    <row r="14" spans="1:27" ht="219" customHeight="1" x14ac:dyDescent="0.25">
      <c r="A14" s="154" t="s">
        <v>32</v>
      </c>
      <c r="B14" s="206" t="s">
        <v>446</v>
      </c>
      <c r="C14" s="155"/>
      <c r="D14" s="206" t="s">
        <v>297</v>
      </c>
      <c r="E14" s="198" t="s">
        <v>261</v>
      </c>
      <c r="F14" s="198" t="s">
        <v>262</v>
      </c>
      <c r="G14" s="198" t="s">
        <v>261</v>
      </c>
      <c r="H14" s="198"/>
      <c r="I14" s="205">
        <v>925.9</v>
      </c>
      <c r="J14" s="205">
        <v>925.9</v>
      </c>
      <c r="K14" s="205">
        <v>1227.5999999999999</v>
      </c>
      <c r="L14" s="205"/>
      <c r="M14" s="205">
        <v>1227.5999999999999</v>
      </c>
      <c r="N14" s="205"/>
      <c r="O14" s="205">
        <v>1529.1</v>
      </c>
      <c r="P14" s="205"/>
      <c r="Q14" s="206"/>
      <c r="R14" s="68"/>
      <c r="S14" s="77">
        <v>3896.1</v>
      </c>
      <c r="T14" s="52"/>
      <c r="U14" s="52"/>
      <c r="V14" s="52"/>
      <c r="W14" s="79">
        <f t="shared" si="1"/>
        <v>4910.2</v>
      </c>
      <c r="X14" s="79">
        <f t="shared" si="2"/>
        <v>925.9</v>
      </c>
      <c r="Y14" s="79">
        <f t="shared" si="3"/>
        <v>3984.2999999999997</v>
      </c>
      <c r="Z14" s="52"/>
      <c r="AA14" s="52"/>
    </row>
    <row r="15" spans="1:27" ht="177.75" customHeight="1" x14ac:dyDescent="0.25">
      <c r="A15" s="154" t="s">
        <v>33</v>
      </c>
      <c r="B15" s="206" t="s">
        <v>356</v>
      </c>
      <c r="C15" s="155"/>
      <c r="D15" s="206" t="s">
        <v>297</v>
      </c>
      <c r="E15" s="198" t="s">
        <v>261</v>
      </c>
      <c r="F15" s="198" t="s">
        <v>262</v>
      </c>
      <c r="G15" s="198" t="s">
        <v>261</v>
      </c>
      <c r="H15" s="198"/>
      <c r="I15" s="205">
        <v>5829.1</v>
      </c>
      <c r="J15" s="205">
        <v>5829.1</v>
      </c>
      <c r="K15" s="205">
        <v>6095.8</v>
      </c>
      <c r="L15" s="205"/>
      <c r="M15" s="205">
        <v>6095.8</v>
      </c>
      <c r="N15" s="205"/>
      <c r="O15" s="205">
        <v>6362.5</v>
      </c>
      <c r="P15" s="205"/>
      <c r="Q15" s="206"/>
      <c r="R15" s="68"/>
      <c r="S15" s="77">
        <v>20960.3</v>
      </c>
      <c r="T15" s="52"/>
      <c r="U15" s="52"/>
      <c r="V15" s="52"/>
      <c r="W15" s="79">
        <f t="shared" si="1"/>
        <v>24383.200000000001</v>
      </c>
      <c r="X15" s="79">
        <f t="shared" si="2"/>
        <v>5829.1</v>
      </c>
      <c r="Y15" s="79">
        <f t="shared" si="3"/>
        <v>18554.099999999999</v>
      </c>
      <c r="Z15" s="52"/>
      <c r="AA15" s="52"/>
    </row>
    <row r="16" spans="1:27" ht="273" customHeight="1" x14ac:dyDescent="0.25">
      <c r="A16" s="154" t="s">
        <v>34</v>
      </c>
      <c r="B16" s="194" t="s">
        <v>357</v>
      </c>
      <c r="C16" s="184"/>
      <c r="D16" s="200" t="s">
        <v>297</v>
      </c>
      <c r="E16" s="198" t="s">
        <v>261</v>
      </c>
      <c r="F16" s="198" t="s">
        <v>262</v>
      </c>
      <c r="G16" s="198" t="s">
        <v>261</v>
      </c>
      <c r="H16" s="204"/>
      <c r="I16" s="202">
        <v>13</v>
      </c>
      <c r="J16" s="202">
        <v>13</v>
      </c>
      <c r="K16" s="202">
        <v>4134.3999999999996</v>
      </c>
      <c r="L16" s="202"/>
      <c r="M16" s="205">
        <v>4134.3</v>
      </c>
      <c r="N16" s="202"/>
      <c r="O16" s="205">
        <v>8255.6</v>
      </c>
      <c r="P16" s="205"/>
      <c r="Q16" s="194"/>
      <c r="R16" s="68"/>
      <c r="S16" s="77">
        <v>18556</v>
      </c>
      <c r="T16" s="52"/>
      <c r="U16" s="52"/>
      <c r="V16" s="52"/>
      <c r="W16" s="79">
        <f t="shared" si="1"/>
        <v>16537.300000000003</v>
      </c>
      <c r="X16" s="79">
        <f t="shared" si="2"/>
        <v>13</v>
      </c>
      <c r="Y16" s="79">
        <f t="shared" si="3"/>
        <v>16524.300000000003</v>
      </c>
      <c r="Z16" s="52"/>
      <c r="AA16" s="52"/>
    </row>
    <row r="17" spans="1:27" ht="179.25" customHeight="1" x14ac:dyDescent="0.25">
      <c r="A17" s="154" t="s">
        <v>35</v>
      </c>
      <c r="B17" s="206" t="s">
        <v>445</v>
      </c>
      <c r="C17" s="155"/>
      <c r="D17" s="206" t="s">
        <v>297</v>
      </c>
      <c r="E17" s="198" t="s">
        <v>261</v>
      </c>
      <c r="F17" s="198" t="s">
        <v>262</v>
      </c>
      <c r="G17" s="198" t="s">
        <v>261</v>
      </c>
      <c r="H17" s="198"/>
      <c r="I17" s="205">
        <v>44502.2</v>
      </c>
      <c r="J17" s="205">
        <v>44501.5</v>
      </c>
      <c r="K17" s="205">
        <v>32421.200000000001</v>
      </c>
      <c r="L17" s="205"/>
      <c r="M17" s="205">
        <v>34507.800000000003</v>
      </c>
      <c r="N17" s="205"/>
      <c r="O17" s="205">
        <v>43232.6</v>
      </c>
      <c r="P17" s="205"/>
      <c r="Q17" s="206"/>
      <c r="R17" s="68"/>
      <c r="S17" s="77">
        <v>145326.6</v>
      </c>
      <c r="T17" s="52"/>
      <c r="U17" s="52"/>
      <c r="V17" s="52"/>
      <c r="W17" s="79">
        <f t="shared" si="1"/>
        <v>154663.79999999999</v>
      </c>
      <c r="X17" s="79">
        <f t="shared" si="2"/>
        <v>44501.5</v>
      </c>
      <c r="Y17" s="79">
        <f t="shared" si="3"/>
        <v>110162.29999999999</v>
      </c>
      <c r="Z17" s="52"/>
      <c r="AA17" s="52"/>
    </row>
    <row r="18" spans="1:27" ht="178.5" customHeight="1" x14ac:dyDescent="0.25">
      <c r="A18" s="154" t="s">
        <v>36</v>
      </c>
      <c r="B18" s="206" t="s">
        <v>359</v>
      </c>
      <c r="C18" s="155"/>
      <c r="D18" s="206" t="s">
        <v>297</v>
      </c>
      <c r="E18" s="198" t="s">
        <v>261</v>
      </c>
      <c r="F18" s="198" t="s">
        <v>262</v>
      </c>
      <c r="G18" s="198" t="s">
        <v>261</v>
      </c>
      <c r="H18" s="198"/>
      <c r="I18" s="205">
        <v>31.4</v>
      </c>
      <c r="J18" s="205">
        <v>31.4</v>
      </c>
      <c r="K18" s="205">
        <v>52.9</v>
      </c>
      <c r="L18" s="205"/>
      <c r="M18" s="205">
        <v>52.9</v>
      </c>
      <c r="N18" s="205"/>
      <c r="O18" s="205">
        <v>74.099999999999994</v>
      </c>
      <c r="P18" s="205"/>
      <c r="Q18" s="206"/>
      <c r="R18" s="68"/>
      <c r="S18" s="77">
        <v>145.6</v>
      </c>
      <c r="T18" s="52"/>
      <c r="U18" s="52"/>
      <c r="V18" s="52"/>
      <c r="W18" s="79">
        <f t="shared" si="1"/>
        <v>211.29999999999998</v>
      </c>
      <c r="X18" s="79">
        <f t="shared" si="2"/>
        <v>31.4</v>
      </c>
      <c r="Y18" s="79">
        <f t="shared" si="3"/>
        <v>179.89999999999998</v>
      </c>
      <c r="Z18" s="52"/>
      <c r="AA18" s="52"/>
    </row>
    <row r="19" spans="1:27" ht="376.5" customHeight="1" x14ac:dyDescent="0.25">
      <c r="A19" s="154" t="s">
        <v>37</v>
      </c>
      <c r="B19" s="206" t="s">
        <v>444</v>
      </c>
      <c r="C19" s="155"/>
      <c r="D19" s="206" t="s">
        <v>297</v>
      </c>
      <c r="E19" s="198" t="s">
        <v>261</v>
      </c>
      <c r="F19" s="196">
        <v>44561</v>
      </c>
      <c r="G19" s="196">
        <v>44205</v>
      </c>
      <c r="H19" s="198"/>
      <c r="I19" s="205">
        <v>597711.69999999995</v>
      </c>
      <c r="J19" s="205">
        <v>640389</v>
      </c>
      <c r="K19" s="205">
        <v>666808.1</v>
      </c>
      <c r="L19" s="205"/>
      <c r="M19" s="205">
        <v>666808.1</v>
      </c>
      <c r="N19" s="205"/>
      <c r="O19" s="205">
        <v>735904.2</v>
      </c>
      <c r="P19" s="205"/>
      <c r="Q19" s="206"/>
      <c r="R19" s="68"/>
      <c r="S19" s="77">
        <v>2576470.6</v>
      </c>
      <c r="T19" s="52"/>
      <c r="U19" s="52"/>
      <c r="V19" s="52"/>
      <c r="W19" s="79">
        <f t="shared" si="1"/>
        <v>2667232.0999999996</v>
      </c>
      <c r="X19" s="79">
        <f t="shared" si="2"/>
        <v>640389</v>
      </c>
      <c r="Y19" s="79">
        <f t="shared" si="3"/>
        <v>2026843.0999999996</v>
      </c>
      <c r="Z19" s="52"/>
      <c r="AA19" s="52"/>
    </row>
    <row r="20" spans="1:27" ht="283.5" customHeight="1" x14ac:dyDescent="0.25">
      <c r="A20" s="154" t="s">
        <v>39</v>
      </c>
      <c r="B20" s="206" t="s">
        <v>361</v>
      </c>
      <c r="C20" s="155"/>
      <c r="D20" s="206" t="s">
        <v>298</v>
      </c>
      <c r="E20" s="198" t="s">
        <v>261</v>
      </c>
      <c r="F20" s="198" t="s">
        <v>262</v>
      </c>
      <c r="G20" s="198" t="s">
        <v>261</v>
      </c>
      <c r="H20" s="198"/>
      <c r="I20" s="205">
        <v>675397.5</v>
      </c>
      <c r="J20" s="205">
        <v>679673.2</v>
      </c>
      <c r="K20" s="205">
        <v>200852.5</v>
      </c>
      <c r="L20" s="205"/>
      <c r="M20" s="205">
        <v>200852.5</v>
      </c>
      <c r="N20" s="205"/>
      <c r="O20" s="205">
        <v>128012.2</v>
      </c>
      <c r="P20" s="205"/>
      <c r="Q20" s="206"/>
      <c r="R20" s="68"/>
      <c r="S20" s="77">
        <v>1086348.5</v>
      </c>
      <c r="T20" s="52"/>
      <c r="U20" s="52"/>
      <c r="V20" s="52"/>
      <c r="W20" s="79">
        <f t="shared" si="1"/>
        <v>1205114.7</v>
      </c>
      <c r="X20" s="79">
        <f t="shared" si="2"/>
        <v>679673.2</v>
      </c>
      <c r="Y20" s="79">
        <f t="shared" si="3"/>
        <v>525441.5</v>
      </c>
      <c r="Z20" s="52"/>
      <c r="AA20" s="52"/>
    </row>
    <row r="21" spans="1:27" ht="393.75" x14ac:dyDescent="0.25">
      <c r="A21" s="154" t="s">
        <v>41</v>
      </c>
      <c r="B21" s="206" t="s">
        <v>443</v>
      </c>
      <c r="C21" s="155"/>
      <c r="D21" s="206" t="s">
        <v>298</v>
      </c>
      <c r="E21" s="198" t="s">
        <v>261</v>
      </c>
      <c r="F21" s="198" t="s">
        <v>262</v>
      </c>
      <c r="G21" s="198" t="s">
        <v>261</v>
      </c>
      <c r="H21" s="198"/>
      <c r="I21" s="205">
        <v>996450</v>
      </c>
      <c r="J21" s="205">
        <v>1051194</v>
      </c>
      <c r="K21" s="205">
        <v>948087.6</v>
      </c>
      <c r="L21" s="205"/>
      <c r="M21" s="205">
        <v>948087.6</v>
      </c>
      <c r="N21" s="205"/>
      <c r="O21" s="205">
        <v>899725</v>
      </c>
      <c r="P21" s="205"/>
      <c r="Q21" s="206"/>
      <c r="R21" s="68"/>
      <c r="S21" s="77">
        <v>4136471.7</v>
      </c>
      <c r="T21" s="70"/>
      <c r="U21" s="70"/>
      <c r="V21" s="70"/>
      <c r="W21" s="79">
        <f t="shared" si="1"/>
        <v>3792350.2</v>
      </c>
      <c r="X21" s="79">
        <f t="shared" si="2"/>
        <v>1051194</v>
      </c>
      <c r="Y21" s="79">
        <f t="shared" si="3"/>
        <v>2741156.2</v>
      </c>
      <c r="Z21" s="70"/>
      <c r="AA21" s="70"/>
    </row>
    <row r="22" spans="1:27" ht="18.75" customHeight="1" x14ac:dyDescent="0.25">
      <c r="A22" s="327" t="s">
        <v>42</v>
      </c>
      <c r="B22" s="279" t="s">
        <v>363</v>
      </c>
      <c r="C22" s="302"/>
      <c r="D22" s="279" t="s">
        <v>299</v>
      </c>
      <c r="E22" s="288">
        <v>44205</v>
      </c>
      <c r="F22" s="311" t="s">
        <v>262</v>
      </c>
      <c r="G22" s="288">
        <v>44205</v>
      </c>
      <c r="H22" s="311"/>
      <c r="I22" s="297">
        <v>5491.2</v>
      </c>
      <c r="J22" s="297">
        <v>5779.7</v>
      </c>
      <c r="K22" s="297">
        <v>1853.8</v>
      </c>
      <c r="L22" s="297"/>
      <c r="M22" s="297">
        <v>1853.8</v>
      </c>
      <c r="N22" s="297"/>
      <c r="O22" s="297">
        <v>1923.9</v>
      </c>
      <c r="P22" s="297"/>
      <c r="Q22" s="279"/>
      <c r="R22" s="68"/>
      <c r="S22" s="77">
        <v>17990.900000000001</v>
      </c>
      <c r="T22" s="52"/>
      <c r="U22" s="52"/>
      <c r="V22" s="52"/>
      <c r="W22" s="79">
        <f t="shared" si="1"/>
        <v>11122.699999999999</v>
      </c>
      <c r="X22" s="79">
        <f t="shared" si="2"/>
        <v>5779.7</v>
      </c>
      <c r="Y22" s="79">
        <f t="shared" si="3"/>
        <v>5342.9999999999991</v>
      </c>
      <c r="Z22" s="52"/>
      <c r="AA22" s="52"/>
    </row>
    <row r="23" spans="1:27" ht="215.25" customHeight="1" x14ac:dyDescent="0.25">
      <c r="A23" s="328"/>
      <c r="B23" s="281"/>
      <c r="C23" s="303"/>
      <c r="D23" s="281"/>
      <c r="E23" s="290"/>
      <c r="F23" s="310"/>
      <c r="G23" s="290"/>
      <c r="H23" s="310"/>
      <c r="I23" s="299"/>
      <c r="J23" s="299"/>
      <c r="K23" s="299"/>
      <c r="L23" s="299"/>
      <c r="M23" s="299"/>
      <c r="N23" s="299"/>
      <c r="O23" s="299"/>
      <c r="P23" s="299"/>
      <c r="Q23" s="281"/>
      <c r="R23" s="68"/>
      <c r="S23" s="77"/>
      <c r="T23" s="86">
        <f>J22+L22+N22+P22</f>
        <v>5779.7</v>
      </c>
      <c r="U23" s="52"/>
      <c r="V23" s="52"/>
      <c r="W23" s="79">
        <f t="shared" si="1"/>
        <v>0</v>
      </c>
      <c r="X23" s="79">
        <f t="shared" si="2"/>
        <v>0</v>
      </c>
      <c r="Y23" s="79">
        <f t="shared" si="3"/>
        <v>0</v>
      </c>
      <c r="Z23" s="52"/>
      <c r="AA23" s="52"/>
    </row>
    <row r="24" spans="1:27" ht="318" customHeight="1" x14ac:dyDescent="0.25">
      <c r="A24" s="87" t="s">
        <v>43</v>
      </c>
      <c r="B24" s="206" t="s">
        <v>364</v>
      </c>
      <c r="C24" s="155"/>
      <c r="D24" s="206" t="s">
        <v>298</v>
      </c>
      <c r="E24" s="288">
        <v>44205</v>
      </c>
      <c r="F24" s="311" t="s">
        <v>262</v>
      </c>
      <c r="G24" s="288">
        <v>44205</v>
      </c>
      <c r="H24" s="311"/>
      <c r="I24" s="205">
        <v>1080884.5</v>
      </c>
      <c r="J24" s="205">
        <v>1148429</v>
      </c>
      <c r="K24" s="205">
        <v>1060337.5</v>
      </c>
      <c r="L24" s="205"/>
      <c r="M24" s="205">
        <v>1060337.5</v>
      </c>
      <c r="N24" s="205"/>
      <c r="O24" s="205">
        <v>992430.6</v>
      </c>
      <c r="P24" s="205"/>
      <c r="Q24" s="206"/>
      <c r="R24" s="68"/>
      <c r="S24" s="77">
        <v>4448706.7</v>
      </c>
      <c r="T24" s="52"/>
      <c r="U24" s="52"/>
      <c r="V24" s="52"/>
      <c r="W24" s="79">
        <f t="shared" si="1"/>
        <v>4193990.1</v>
      </c>
      <c r="X24" s="79">
        <f t="shared" si="2"/>
        <v>1148429</v>
      </c>
      <c r="Y24" s="79">
        <f t="shared" si="3"/>
        <v>3045561.1</v>
      </c>
      <c r="Z24" s="52"/>
      <c r="AA24" s="52"/>
    </row>
    <row r="25" spans="1:27" ht="187.5" hidden="1" customHeight="1" x14ac:dyDescent="0.25">
      <c r="A25" s="154" t="s">
        <v>44</v>
      </c>
      <c r="B25" s="84" t="s">
        <v>206</v>
      </c>
      <c r="C25" s="78"/>
      <c r="D25" s="206"/>
      <c r="E25" s="290"/>
      <c r="F25" s="310"/>
      <c r="G25" s="290"/>
      <c r="H25" s="310"/>
      <c r="I25" s="205"/>
      <c r="J25" s="205"/>
      <c r="K25" s="205"/>
      <c r="L25" s="205"/>
      <c r="M25" s="205"/>
      <c r="N25" s="205"/>
      <c r="O25" s="205"/>
      <c r="P25" s="205"/>
      <c r="Q25" s="206"/>
      <c r="R25" s="68"/>
      <c r="S25" s="77"/>
      <c r="T25" s="52"/>
      <c r="U25" s="52"/>
      <c r="V25" s="52"/>
      <c r="W25" s="79">
        <f t="shared" si="1"/>
        <v>0</v>
      </c>
      <c r="X25" s="79">
        <f t="shared" si="2"/>
        <v>0</v>
      </c>
      <c r="Y25" s="79">
        <f t="shared" si="3"/>
        <v>0</v>
      </c>
      <c r="Z25" s="52"/>
      <c r="AA25" s="52"/>
    </row>
    <row r="26" spans="1:27" ht="349.5" customHeight="1" x14ac:dyDescent="0.25">
      <c r="A26" s="186" t="s">
        <v>91</v>
      </c>
      <c r="B26" s="170" t="s">
        <v>442</v>
      </c>
      <c r="C26" s="207"/>
      <c r="D26" s="206" t="s">
        <v>300</v>
      </c>
      <c r="E26" s="204">
        <v>44205</v>
      </c>
      <c r="F26" s="204">
        <v>44561</v>
      </c>
      <c r="G26" s="204">
        <v>44205</v>
      </c>
      <c r="H26" s="156"/>
      <c r="I26" s="205">
        <v>0</v>
      </c>
      <c r="J26" s="192">
        <v>0</v>
      </c>
      <c r="K26" s="192">
        <v>16.600000000000001</v>
      </c>
      <c r="L26" s="192"/>
      <c r="M26" s="192">
        <v>16.600000000000001</v>
      </c>
      <c r="N26" s="192"/>
      <c r="O26" s="192">
        <v>16.8</v>
      </c>
      <c r="P26" s="192"/>
      <c r="Q26" s="194"/>
      <c r="R26" s="68"/>
      <c r="S26" s="77"/>
      <c r="T26" s="52"/>
      <c r="U26" s="52"/>
      <c r="V26" s="52"/>
      <c r="W26" s="79"/>
      <c r="X26" s="79"/>
      <c r="Y26" s="79"/>
      <c r="Z26" s="52"/>
      <c r="AA26" s="52"/>
    </row>
    <row r="27" spans="1:27" ht="324" customHeight="1" x14ac:dyDescent="0.25">
      <c r="A27" s="276" t="s">
        <v>45</v>
      </c>
      <c r="B27" s="279" t="s">
        <v>366</v>
      </c>
      <c r="C27" s="302"/>
      <c r="D27" s="279" t="s">
        <v>301</v>
      </c>
      <c r="E27" s="311" t="s">
        <v>261</v>
      </c>
      <c r="F27" s="311" t="s">
        <v>262</v>
      </c>
      <c r="G27" s="311" t="s">
        <v>261</v>
      </c>
      <c r="H27" s="311"/>
      <c r="I27" s="297">
        <v>1311.8</v>
      </c>
      <c r="J27" s="297">
        <v>1312.4</v>
      </c>
      <c r="K27" s="297">
        <v>1429.2</v>
      </c>
      <c r="L27" s="297"/>
      <c r="M27" s="297">
        <v>1429.2</v>
      </c>
      <c r="N27" s="297"/>
      <c r="O27" s="297">
        <v>1546.6</v>
      </c>
      <c r="P27" s="297"/>
      <c r="Q27" s="279"/>
      <c r="R27" s="68"/>
      <c r="S27" s="77">
        <v>5073.8</v>
      </c>
      <c r="T27" s="52"/>
      <c r="U27" s="52"/>
      <c r="V27" s="52"/>
      <c r="W27" s="79">
        <f t="shared" ref="W27:W55" si="5">I27+K27+M27+O27</f>
        <v>5716.7999999999993</v>
      </c>
      <c r="X27" s="79">
        <f t="shared" ref="X27:X55" si="6">J27+L27+N27+P27</f>
        <v>1312.4</v>
      </c>
      <c r="Y27" s="79">
        <f t="shared" ref="Y27:Y55" si="7">W27-X27</f>
        <v>4404.3999999999996</v>
      </c>
      <c r="Z27" s="52"/>
      <c r="AA27" s="52"/>
    </row>
    <row r="28" spans="1:27" ht="249" customHeight="1" x14ac:dyDescent="0.25">
      <c r="A28" s="278"/>
      <c r="B28" s="281"/>
      <c r="C28" s="303"/>
      <c r="D28" s="281"/>
      <c r="E28" s="310"/>
      <c r="F28" s="310"/>
      <c r="G28" s="310"/>
      <c r="H28" s="310"/>
      <c r="I28" s="299"/>
      <c r="J28" s="299"/>
      <c r="K28" s="299"/>
      <c r="L28" s="299"/>
      <c r="M28" s="299"/>
      <c r="N28" s="299"/>
      <c r="O28" s="299"/>
      <c r="P28" s="299"/>
      <c r="Q28" s="281"/>
      <c r="R28" s="68"/>
      <c r="S28" s="77"/>
      <c r="T28" s="52"/>
      <c r="U28" s="52"/>
      <c r="V28" s="52"/>
      <c r="W28" s="79">
        <f t="shared" si="5"/>
        <v>0</v>
      </c>
      <c r="X28" s="79">
        <f t="shared" si="6"/>
        <v>0</v>
      </c>
      <c r="Y28" s="79">
        <f t="shared" si="7"/>
        <v>0</v>
      </c>
      <c r="Z28" s="52"/>
      <c r="AA28" s="52"/>
    </row>
    <row r="29" spans="1:27" ht="306" customHeight="1" x14ac:dyDescent="0.25">
      <c r="A29" s="179" t="s">
        <v>46</v>
      </c>
      <c r="B29" s="194" t="s">
        <v>367</v>
      </c>
      <c r="C29" s="88"/>
      <c r="D29" s="194" t="s">
        <v>302</v>
      </c>
      <c r="E29" s="198" t="s">
        <v>261</v>
      </c>
      <c r="F29" s="198" t="s">
        <v>262</v>
      </c>
      <c r="G29" s="198" t="s">
        <v>261</v>
      </c>
      <c r="H29" s="198"/>
      <c r="I29" s="192">
        <v>2775.2</v>
      </c>
      <c r="J29" s="192">
        <v>2773.1</v>
      </c>
      <c r="K29" s="192">
        <v>3131.2</v>
      </c>
      <c r="L29" s="192"/>
      <c r="M29" s="192">
        <v>3131.2</v>
      </c>
      <c r="N29" s="89"/>
      <c r="O29" s="192">
        <v>3486.9</v>
      </c>
      <c r="P29" s="192"/>
      <c r="Q29" s="194"/>
      <c r="R29" s="68"/>
      <c r="S29" s="77">
        <v>11085.1</v>
      </c>
      <c r="T29" s="90"/>
      <c r="U29" s="90"/>
      <c r="V29" s="90"/>
      <c r="W29" s="79">
        <f t="shared" si="5"/>
        <v>12524.499999999998</v>
      </c>
      <c r="X29" s="79">
        <f t="shared" si="6"/>
        <v>2773.1</v>
      </c>
      <c r="Y29" s="79">
        <f t="shared" si="7"/>
        <v>9751.3999999999978</v>
      </c>
      <c r="Z29" s="90"/>
      <c r="AA29" s="90"/>
    </row>
    <row r="30" spans="1:27" ht="180.75" customHeight="1" x14ac:dyDescent="0.25">
      <c r="A30" s="154" t="s">
        <v>47</v>
      </c>
      <c r="B30" s="206" t="s">
        <v>368</v>
      </c>
      <c r="C30" s="155"/>
      <c r="D30" s="206" t="s">
        <v>303</v>
      </c>
      <c r="E30" s="198" t="s">
        <v>261</v>
      </c>
      <c r="F30" s="198" t="s">
        <v>262</v>
      </c>
      <c r="G30" s="198" t="s">
        <v>261</v>
      </c>
      <c r="H30" s="198"/>
      <c r="I30" s="205">
        <v>391.7</v>
      </c>
      <c r="J30" s="205">
        <v>391.7</v>
      </c>
      <c r="K30" s="205">
        <v>920.3</v>
      </c>
      <c r="L30" s="205"/>
      <c r="M30" s="205">
        <v>920.3</v>
      </c>
      <c r="N30" s="205"/>
      <c r="O30" s="205">
        <v>1448.7</v>
      </c>
      <c r="P30" s="205"/>
      <c r="Q30" s="206"/>
      <c r="R30" s="68"/>
      <c r="S30" s="77">
        <v>2601.1</v>
      </c>
      <c r="T30" s="52"/>
      <c r="U30" s="52"/>
      <c r="V30" s="52"/>
      <c r="W30" s="79">
        <f t="shared" si="5"/>
        <v>3681</v>
      </c>
      <c r="X30" s="79">
        <f t="shared" si="6"/>
        <v>391.7</v>
      </c>
      <c r="Y30" s="79">
        <f t="shared" si="7"/>
        <v>3289.3</v>
      </c>
      <c r="Z30" s="52"/>
      <c r="AA30" s="52"/>
    </row>
    <row r="31" spans="1:27" ht="366.75" customHeight="1" x14ac:dyDescent="0.25">
      <c r="A31" s="154" t="s">
        <v>49</v>
      </c>
      <c r="B31" s="194" t="s">
        <v>369</v>
      </c>
      <c r="C31" s="184"/>
      <c r="D31" s="200" t="s">
        <v>302</v>
      </c>
      <c r="E31" s="198" t="s">
        <v>261</v>
      </c>
      <c r="F31" s="198" t="s">
        <v>262</v>
      </c>
      <c r="G31" s="198" t="s">
        <v>261</v>
      </c>
      <c r="H31" s="198"/>
      <c r="I31" s="202">
        <v>6.6</v>
      </c>
      <c r="J31" s="202">
        <v>6.6</v>
      </c>
      <c r="K31" s="202">
        <v>13.8</v>
      </c>
      <c r="L31" s="202"/>
      <c r="M31" s="205">
        <v>13.8</v>
      </c>
      <c r="N31" s="202"/>
      <c r="O31" s="205">
        <v>20.7</v>
      </c>
      <c r="P31" s="202"/>
      <c r="Q31" s="194"/>
      <c r="R31" s="68"/>
      <c r="S31" s="77">
        <v>53.1</v>
      </c>
      <c r="T31" s="52"/>
      <c r="U31" s="52"/>
      <c r="V31" s="52"/>
      <c r="W31" s="79">
        <f t="shared" si="5"/>
        <v>54.900000000000006</v>
      </c>
      <c r="X31" s="79">
        <f t="shared" si="6"/>
        <v>6.6</v>
      </c>
      <c r="Y31" s="79">
        <f t="shared" si="7"/>
        <v>48.300000000000004</v>
      </c>
      <c r="Z31" s="52"/>
      <c r="AA31" s="52"/>
    </row>
    <row r="32" spans="1:27" ht="18.75" customHeight="1" x14ac:dyDescent="0.25">
      <c r="A32" s="276" t="s">
        <v>50</v>
      </c>
      <c r="B32" s="279" t="s">
        <v>370</v>
      </c>
      <c r="C32" s="302"/>
      <c r="D32" s="279" t="s">
        <v>302</v>
      </c>
      <c r="E32" s="311" t="s">
        <v>304</v>
      </c>
      <c r="F32" s="311" t="s">
        <v>262</v>
      </c>
      <c r="G32" s="311" t="s">
        <v>305</v>
      </c>
      <c r="H32" s="311"/>
      <c r="I32" s="297">
        <v>271.5</v>
      </c>
      <c r="J32" s="297">
        <v>277.8</v>
      </c>
      <c r="K32" s="297">
        <v>306.7</v>
      </c>
      <c r="L32" s="297"/>
      <c r="M32" s="297">
        <v>306.7</v>
      </c>
      <c r="N32" s="297"/>
      <c r="O32" s="297">
        <v>341.8</v>
      </c>
      <c r="P32" s="297"/>
      <c r="Q32" s="279"/>
      <c r="R32" s="68"/>
      <c r="S32" s="77">
        <v>823.1</v>
      </c>
      <c r="T32" s="52"/>
      <c r="U32" s="52"/>
      <c r="V32" s="52"/>
      <c r="W32" s="79">
        <f t="shared" si="5"/>
        <v>1226.7</v>
      </c>
      <c r="X32" s="79">
        <f t="shared" si="6"/>
        <v>277.8</v>
      </c>
      <c r="Y32" s="79">
        <f t="shared" si="7"/>
        <v>948.90000000000009</v>
      </c>
      <c r="Z32" s="52"/>
      <c r="AA32" s="52"/>
    </row>
    <row r="33" spans="1:27" ht="394.5" customHeight="1" x14ac:dyDescent="0.25">
      <c r="A33" s="278"/>
      <c r="B33" s="281"/>
      <c r="C33" s="303"/>
      <c r="D33" s="281"/>
      <c r="E33" s="310"/>
      <c r="F33" s="310"/>
      <c r="G33" s="310"/>
      <c r="H33" s="310"/>
      <c r="I33" s="299"/>
      <c r="J33" s="299"/>
      <c r="K33" s="299"/>
      <c r="L33" s="299"/>
      <c r="M33" s="299"/>
      <c r="N33" s="299"/>
      <c r="O33" s="299"/>
      <c r="P33" s="299"/>
      <c r="Q33" s="281"/>
      <c r="R33" s="68"/>
      <c r="S33" s="77"/>
      <c r="T33" s="52"/>
      <c r="U33" s="52"/>
      <c r="V33" s="52"/>
      <c r="W33" s="79">
        <f t="shared" si="5"/>
        <v>0</v>
      </c>
      <c r="X33" s="79">
        <f t="shared" si="6"/>
        <v>0</v>
      </c>
      <c r="Y33" s="79">
        <f t="shared" si="7"/>
        <v>0</v>
      </c>
      <c r="Z33" s="52"/>
      <c r="AA33" s="52"/>
    </row>
    <row r="34" spans="1:27" ht="387" customHeight="1" x14ac:dyDescent="0.25">
      <c r="A34" s="186" t="s">
        <v>51</v>
      </c>
      <c r="B34" s="207" t="s">
        <v>441</v>
      </c>
      <c r="C34" s="207"/>
      <c r="D34" s="207" t="s">
        <v>302</v>
      </c>
      <c r="E34" s="311" t="s">
        <v>305</v>
      </c>
      <c r="F34" s="311" t="s">
        <v>262</v>
      </c>
      <c r="G34" s="311" t="s">
        <v>305</v>
      </c>
      <c r="H34" s="311"/>
      <c r="I34" s="192">
        <v>172.5</v>
      </c>
      <c r="J34" s="192">
        <v>172.5</v>
      </c>
      <c r="K34" s="192">
        <v>659.8</v>
      </c>
      <c r="L34" s="192"/>
      <c r="M34" s="297">
        <v>659.8</v>
      </c>
      <c r="N34" s="192"/>
      <c r="O34" s="192">
        <v>1146.9000000000001</v>
      </c>
      <c r="P34" s="192"/>
      <c r="Q34" s="194"/>
      <c r="R34" s="68"/>
      <c r="S34" s="77">
        <v>2442.8000000000002</v>
      </c>
      <c r="T34" s="52"/>
      <c r="U34" s="52"/>
      <c r="V34" s="52"/>
      <c r="W34" s="79">
        <f t="shared" si="5"/>
        <v>2639</v>
      </c>
      <c r="X34" s="79">
        <f t="shared" si="6"/>
        <v>172.5</v>
      </c>
      <c r="Y34" s="79">
        <f t="shared" si="7"/>
        <v>2466.5</v>
      </c>
      <c r="Z34" s="52"/>
      <c r="AA34" s="52"/>
    </row>
    <row r="35" spans="1:27" ht="301.5" customHeight="1" x14ac:dyDescent="0.25">
      <c r="A35" s="92"/>
      <c r="B35" s="92" t="s">
        <v>440</v>
      </c>
      <c r="C35" s="92"/>
      <c r="D35" s="92"/>
      <c r="E35" s="310"/>
      <c r="F35" s="310"/>
      <c r="G35" s="310"/>
      <c r="H35" s="310"/>
      <c r="I35" s="92"/>
      <c r="J35" s="92"/>
      <c r="K35" s="92"/>
      <c r="L35" s="92"/>
      <c r="M35" s="299"/>
      <c r="N35" s="92"/>
      <c r="O35" s="93"/>
      <c r="P35" s="92"/>
      <c r="Q35" s="92"/>
      <c r="R35" s="68"/>
      <c r="S35" s="77"/>
      <c r="T35" s="52"/>
      <c r="U35" s="52"/>
      <c r="V35" s="52"/>
      <c r="W35" s="79">
        <f t="shared" si="5"/>
        <v>0</v>
      </c>
      <c r="X35" s="79">
        <f t="shared" si="6"/>
        <v>0</v>
      </c>
      <c r="Y35" s="79">
        <f t="shared" si="7"/>
        <v>0</v>
      </c>
      <c r="Z35" s="52"/>
      <c r="AA35" s="52"/>
    </row>
    <row r="36" spans="1:27" ht="219" customHeight="1" x14ac:dyDescent="0.25">
      <c r="A36" s="154" t="s">
        <v>52</v>
      </c>
      <c r="B36" s="194" t="s">
        <v>372</v>
      </c>
      <c r="C36" s="183"/>
      <c r="D36" s="194" t="s">
        <v>298</v>
      </c>
      <c r="E36" s="198" t="s">
        <v>261</v>
      </c>
      <c r="F36" s="198" t="s">
        <v>262</v>
      </c>
      <c r="G36" s="196">
        <v>44205</v>
      </c>
      <c r="H36" s="198"/>
      <c r="I36" s="192">
        <v>8342.7999999999993</v>
      </c>
      <c r="J36" s="192">
        <v>9583.9</v>
      </c>
      <c r="K36" s="192">
        <v>9828.2000000000007</v>
      </c>
      <c r="L36" s="192"/>
      <c r="M36" s="192">
        <v>9828.2000000000007</v>
      </c>
      <c r="N36" s="192"/>
      <c r="O36" s="192">
        <v>11313.3</v>
      </c>
      <c r="P36" s="192"/>
      <c r="Q36" s="194"/>
      <c r="R36" s="68"/>
      <c r="S36" s="77">
        <v>37607.800000000003</v>
      </c>
      <c r="T36" s="52"/>
      <c r="U36" s="52"/>
      <c r="V36" s="52"/>
      <c r="W36" s="79">
        <f t="shared" si="5"/>
        <v>39312.5</v>
      </c>
      <c r="X36" s="79">
        <f t="shared" si="6"/>
        <v>9583.9</v>
      </c>
      <c r="Y36" s="79">
        <f t="shared" si="7"/>
        <v>29728.6</v>
      </c>
      <c r="Z36" s="52"/>
      <c r="AA36" s="52"/>
    </row>
    <row r="37" spans="1:27" ht="178.5" customHeight="1" x14ac:dyDescent="0.25">
      <c r="A37" s="154" t="s">
        <v>53</v>
      </c>
      <c r="B37" s="206" t="s">
        <v>373</v>
      </c>
      <c r="C37" s="155"/>
      <c r="D37" s="206" t="s">
        <v>302</v>
      </c>
      <c r="E37" s="198" t="s">
        <v>340</v>
      </c>
      <c r="F37" s="198" t="s">
        <v>262</v>
      </c>
      <c r="G37" s="198" t="s">
        <v>340</v>
      </c>
      <c r="H37" s="156"/>
      <c r="I37" s="205">
        <v>0</v>
      </c>
      <c r="J37" s="205">
        <v>0</v>
      </c>
      <c r="K37" s="205">
        <v>13</v>
      </c>
      <c r="L37" s="205"/>
      <c r="M37" s="205">
        <v>13</v>
      </c>
      <c r="N37" s="205"/>
      <c r="O37" s="205">
        <v>13</v>
      </c>
      <c r="P37" s="205"/>
      <c r="Q37" s="206"/>
      <c r="R37" s="68"/>
      <c r="S37" s="77">
        <v>0</v>
      </c>
      <c r="T37" s="52"/>
      <c r="U37" s="52"/>
      <c r="V37" s="52"/>
      <c r="W37" s="79">
        <f t="shared" si="5"/>
        <v>39</v>
      </c>
      <c r="X37" s="79">
        <f t="shared" si="6"/>
        <v>0</v>
      </c>
      <c r="Y37" s="79">
        <f t="shared" si="7"/>
        <v>39</v>
      </c>
      <c r="Z37" s="52"/>
      <c r="AA37" s="52"/>
    </row>
    <row r="38" spans="1:27" ht="180.75" customHeight="1" x14ac:dyDescent="0.25">
      <c r="A38" s="154" t="s">
        <v>54</v>
      </c>
      <c r="B38" s="206" t="s">
        <v>374</v>
      </c>
      <c r="C38" s="155"/>
      <c r="D38" s="206" t="s">
        <v>302</v>
      </c>
      <c r="E38" s="198" t="s">
        <v>340</v>
      </c>
      <c r="F38" s="198" t="s">
        <v>262</v>
      </c>
      <c r="G38" s="198" t="s">
        <v>340</v>
      </c>
      <c r="H38" s="204"/>
      <c r="I38" s="205">
        <v>0</v>
      </c>
      <c r="J38" s="205">
        <v>0</v>
      </c>
      <c r="K38" s="205">
        <v>17</v>
      </c>
      <c r="L38" s="205"/>
      <c r="M38" s="205">
        <v>0</v>
      </c>
      <c r="N38" s="205"/>
      <c r="O38" s="205">
        <v>180.9</v>
      </c>
      <c r="P38" s="205"/>
      <c r="Q38" s="206"/>
      <c r="R38" s="68"/>
      <c r="S38" s="77">
        <v>90.6</v>
      </c>
      <c r="T38" s="52"/>
      <c r="U38" s="52"/>
      <c r="V38" s="52"/>
      <c r="W38" s="79">
        <f t="shared" si="5"/>
        <v>197.9</v>
      </c>
      <c r="X38" s="79">
        <f t="shared" si="6"/>
        <v>0</v>
      </c>
      <c r="Y38" s="79">
        <f t="shared" si="7"/>
        <v>197.9</v>
      </c>
      <c r="Z38" s="52"/>
      <c r="AA38" s="52"/>
    </row>
    <row r="39" spans="1:27" ht="222" customHeight="1" x14ac:dyDescent="0.25">
      <c r="A39" s="154" t="s">
        <v>55</v>
      </c>
      <c r="B39" s="206" t="s">
        <v>375</v>
      </c>
      <c r="C39" s="155"/>
      <c r="D39" s="206" t="s">
        <v>302</v>
      </c>
      <c r="E39" s="198" t="s">
        <v>261</v>
      </c>
      <c r="F39" s="198" t="s">
        <v>262</v>
      </c>
      <c r="G39" s="196">
        <v>44208</v>
      </c>
      <c r="H39" s="204"/>
      <c r="I39" s="205">
        <v>320226.90000000002</v>
      </c>
      <c r="J39" s="205">
        <v>320226.90000000002</v>
      </c>
      <c r="K39" s="205">
        <v>2011.1</v>
      </c>
      <c r="L39" s="205"/>
      <c r="M39" s="205">
        <v>1918.4</v>
      </c>
      <c r="N39" s="205"/>
      <c r="O39" s="205">
        <v>14089.2</v>
      </c>
      <c r="P39" s="205"/>
      <c r="Q39" s="206"/>
      <c r="R39" s="68"/>
      <c r="S39" s="77">
        <v>309447.59999999998</v>
      </c>
      <c r="T39" s="52"/>
      <c r="U39" s="52"/>
      <c r="V39" s="52"/>
      <c r="W39" s="79">
        <f t="shared" si="5"/>
        <v>338245.60000000003</v>
      </c>
      <c r="X39" s="79">
        <f t="shared" si="6"/>
        <v>320226.90000000002</v>
      </c>
      <c r="Y39" s="79">
        <f t="shared" si="7"/>
        <v>18018.700000000012</v>
      </c>
      <c r="Z39" s="52"/>
      <c r="AA39" s="52"/>
    </row>
    <row r="40" spans="1:27" ht="252" customHeight="1" x14ac:dyDescent="0.25">
      <c r="A40" s="276" t="s">
        <v>56</v>
      </c>
      <c r="B40" s="279" t="s">
        <v>376</v>
      </c>
      <c r="C40" s="302"/>
      <c r="D40" s="279" t="s">
        <v>302</v>
      </c>
      <c r="E40" s="288">
        <v>44205</v>
      </c>
      <c r="F40" s="288">
        <v>44561</v>
      </c>
      <c r="G40" s="288">
        <v>44205</v>
      </c>
      <c r="H40" s="288"/>
      <c r="I40" s="297">
        <v>27903.4</v>
      </c>
      <c r="J40" s="297">
        <v>27903.4</v>
      </c>
      <c r="K40" s="297">
        <v>24802.1</v>
      </c>
      <c r="L40" s="297"/>
      <c r="M40" s="297">
        <v>24802.1</v>
      </c>
      <c r="N40" s="297"/>
      <c r="O40" s="297">
        <v>24802.1</v>
      </c>
      <c r="P40" s="297"/>
      <c r="Q40" s="279"/>
      <c r="R40" s="68"/>
      <c r="S40" s="77">
        <v>87599.6</v>
      </c>
      <c r="T40" s="52"/>
      <c r="U40" s="52"/>
      <c r="V40" s="52"/>
      <c r="W40" s="79">
        <f t="shared" si="5"/>
        <v>102309.70000000001</v>
      </c>
      <c r="X40" s="79">
        <f t="shared" si="6"/>
        <v>27903.4</v>
      </c>
      <c r="Y40" s="79">
        <f t="shared" si="7"/>
        <v>74406.300000000017</v>
      </c>
      <c r="Z40" s="52"/>
      <c r="AA40" s="52"/>
    </row>
    <row r="41" spans="1:27" ht="201.75" customHeight="1" x14ac:dyDescent="0.25">
      <c r="A41" s="278"/>
      <c r="B41" s="281"/>
      <c r="C41" s="303"/>
      <c r="D41" s="281"/>
      <c r="E41" s="290"/>
      <c r="F41" s="290"/>
      <c r="G41" s="290"/>
      <c r="H41" s="290"/>
      <c r="I41" s="299"/>
      <c r="J41" s="299"/>
      <c r="K41" s="299"/>
      <c r="L41" s="299"/>
      <c r="M41" s="299"/>
      <c r="N41" s="299"/>
      <c r="O41" s="315"/>
      <c r="P41" s="299"/>
      <c r="Q41" s="281"/>
      <c r="R41" s="68"/>
      <c r="S41" s="77"/>
      <c r="T41" s="52"/>
      <c r="U41" s="52"/>
      <c r="V41" s="52"/>
      <c r="W41" s="79">
        <f t="shared" si="5"/>
        <v>0</v>
      </c>
      <c r="X41" s="79">
        <f t="shared" si="6"/>
        <v>0</v>
      </c>
      <c r="Y41" s="79">
        <f t="shared" si="7"/>
        <v>0</v>
      </c>
      <c r="Z41" s="52"/>
      <c r="AA41" s="52"/>
    </row>
    <row r="42" spans="1:27" ht="409.5" customHeight="1" x14ac:dyDescent="0.25">
      <c r="A42" s="276" t="s">
        <v>57</v>
      </c>
      <c r="B42" s="279" t="s">
        <v>377</v>
      </c>
      <c r="C42" s="302"/>
      <c r="D42" s="279" t="s">
        <v>302</v>
      </c>
      <c r="E42" s="288">
        <v>44205</v>
      </c>
      <c r="F42" s="288">
        <v>44561</v>
      </c>
      <c r="G42" s="288">
        <v>44205</v>
      </c>
      <c r="H42" s="288"/>
      <c r="I42" s="297">
        <v>258.60000000000002</v>
      </c>
      <c r="J42" s="297">
        <v>258.60000000000002</v>
      </c>
      <c r="K42" s="297">
        <v>411.4</v>
      </c>
      <c r="L42" s="297"/>
      <c r="M42" s="297">
        <v>411.4</v>
      </c>
      <c r="N42" s="297"/>
      <c r="O42" s="297">
        <v>411.5</v>
      </c>
      <c r="P42" s="297"/>
      <c r="Q42" s="279"/>
      <c r="R42" s="68"/>
      <c r="S42" s="77">
        <v>1396.6</v>
      </c>
      <c r="T42" s="52"/>
      <c r="U42" s="52"/>
      <c r="V42" s="52"/>
      <c r="W42" s="79">
        <f t="shared" si="5"/>
        <v>1492.9</v>
      </c>
      <c r="X42" s="79">
        <f t="shared" si="6"/>
        <v>258.60000000000002</v>
      </c>
      <c r="Y42" s="79">
        <f t="shared" si="7"/>
        <v>1234.3000000000002</v>
      </c>
      <c r="Z42" s="52"/>
      <c r="AA42" s="52"/>
    </row>
    <row r="43" spans="1:27" ht="43.5" customHeight="1" x14ac:dyDescent="0.25">
      <c r="A43" s="278"/>
      <c r="B43" s="281"/>
      <c r="C43" s="303"/>
      <c r="D43" s="281"/>
      <c r="E43" s="290"/>
      <c r="F43" s="290"/>
      <c r="G43" s="290"/>
      <c r="H43" s="290"/>
      <c r="I43" s="299"/>
      <c r="J43" s="299"/>
      <c r="K43" s="299"/>
      <c r="L43" s="299"/>
      <c r="M43" s="299"/>
      <c r="N43" s="299"/>
      <c r="O43" s="315"/>
      <c r="P43" s="299"/>
      <c r="Q43" s="281"/>
      <c r="R43" s="68"/>
      <c r="S43" s="77"/>
      <c r="T43" s="52"/>
      <c r="U43" s="52"/>
      <c r="V43" s="52"/>
      <c r="W43" s="79">
        <f t="shared" si="5"/>
        <v>0</v>
      </c>
      <c r="X43" s="79">
        <f t="shared" si="6"/>
        <v>0</v>
      </c>
      <c r="Y43" s="79">
        <f t="shared" si="7"/>
        <v>0</v>
      </c>
      <c r="Z43" s="52"/>
      <c r="AA43" s="52"/>
    </row>
    <row r="44" spans="1:27" ht="408.75" customHeight="1" x14ac:dyDescent="0.25">
      <c r="A44" s="276" t="s">
        <v>58</v>
      </c>
      <c r="B44" s="279" t="s">
        <v>378</v>
      </c>
      <c r="C44" s="302"/>
      <c r="D44" s="279" t="s">
        <v>302</v>
      </c>
      <c r="E44" s="288">
        <v>44205</v>
      </c>
      <c r="F44" s="288">
        <v>44561</v>
      </c>
      <c r="G44" s="288">
        <v>44205</v>
      </c>
      <c r="H44" s="288"/>
      <c r="I44" s="297">
        <v>4015.2</v>
      </c>
      <c r="J44" s="297">
        <v>4015.2</v>
      </c>
      <c r="K44" s="297">
        <v>4746.3999999999996</v>
      </c>
      <c r="L44" s="297"/>
      <c r="M44" s="297">
        <v>4259.7</v>
      </c>
      <c r="N44" s="192"/>
      <c r="O44" s="297">
        <v>4517.8999999999996</v>
      </c>
      <c r="P44" s="297"/>
      <c r="Q44" s="279"/>
      <c r="R44" s="68"/>
      <c r="S44" s="77">
        <v>3950.4</v>
      </c>
      <c r="T44" s="52"/>
      <c r="U44" s="52"/>
      <c r="V44" s="52"/>
      <c r="W44" s="79">
        <f t="shared" si="5"/>
        <v>17539.199999999997</v>
      </c>
      <c r="X44" s="79">
        <f t="shared" si="6"/>
        <v>4015.2</v>
      </c>
      <c r="Y44" s="79">
        <f t="shared" si="7"/>
        <v>13523.999999999996</v>
      </c>
      <c r="Z44" s="52"/>
      <c r="AA44" s="52"/>
    </row>
    <row r="45" spans="1:27" ht="31.5" customHeight="1" x14ac:dyDescent="0.25">
      <c r="A45" s="278"/>
      <c r="B45" s="281"/>
      <c r="C45" s="303"/>
      <c r="D45" s="281"/>
      <c r="E45" s="290"/>
      <c r="F45" s="290"/>
      <c r="G45" s="290"/>
      <c r="H45" s="290"/>
      <c r="I45" s="299"/>
      <c r="J45" s="299"/>
      <c r="K45" s="299"/>
      <c r="L45" s="299"/>
      <c r="M45" s="299"/>
      <c r="N45" s="193"/>
      <c r="O45" s="315"/>
      <c r="P45" s="299"/>
      <c r="Q45" s="281"/>
      <c r="R45" s="68"/>
      <c r="S45" s="77"/>
      <c r="T45" s="52"/>
      <c r="U45" s="52"/>
      <c r="V45" s="52"/>
      <c r="W45" s="79">
        <f t="shared" si="5"/>
        <v>0</v>
      </c>
      <c r="X45" s="79">
        <f t="shared" si="6"/>
        <v>0</v>
      </c>
      <c r="Y45" s="79">
        <f t="shared" si="7"/>
        <v>0</v>
      </c>
      <c r="Z45" s="52"/>
      <c r="AA45" s="52"/>
    </row>
    <row r="46" spans="1:27" ht="399" customHeight="1" x14ac:dyDescent="0.25">
      <c r="A46" s="154" t="s">
        <v>59</v>
      </c>
      <c r="B46" s="206" t="s">
        <v>379</v>
      </c>
      <c r="C46" s="155"/>
      <c r="D46" s="206" t="s">
        <v>306</v>
      </c>
      <c r="E46" s="156" t="s">
        <v>261</v>
      </c>
      <c r="F46" s="156" t="s">
        <v>262</v>
      </c>
      <c r="G46" s="204">
        <v>44205</v>
      </c>
      <c r="H46" s="204"/>
      <c r="I46" s="205">
        <v>26.4</v>
      </c>
      <c r="J46" s="205">
        <v>26.4</v>
      </c>
      <c r="K46" s="205">
        <v>68.7</v>
      </c>
      <c r="L46" s="205"/>
      <c r="M46" s="205">
        <v>19.8</v>
      </c>
      <c r="N46" s="205"/>
      <c r="O46" s="205">
        <v>8.8000000000000007</v>
      </c>
      <c r="P46" s="205"/>
      <c r="Q46" s="206"/>
      <c r="R46" s="68"/>
      <c r="S46" s="77">
        <v>114.5</v>
      </c>
      <c r="T46" s="52"/>
      <c r="U46" s="52"/>
      <c r="V46" s="52"/>
      <c r="W46" s="79">
        <f t="shared" si="5"/>
        <v>123.69999999999999</v>
      </c>
      <c r="X46" s="79">
        <f t="shared" si="6"/>
        <v>26.4</v>
      </c>
      <c r="Y46" s="79">
        <f t="shared" si="7"/>
        <v>97.299999999999983</v>
      </c>
      <c r="Z46" s="52"/>
      <c r="AA46" s="52"/>
    </row>
    <row r="47" spans="1:27" ht="218.25" customHeight="1" x14ac:dyDescent="0.25">
      <c r="A47" s="154" t="s">
        <v>60</v>
      </c>
      <c r="B47" s="206" t="s">
        <v>380</v>
      </c>
      <c r="C47" s="155"/>
      <c r="D47" s="206" t="s">
        <v>307</v>
      </c>
      <c r="E47" s="204">
        <v>44205</v>
      </c>
      <c r="F47" s="204">
        <v>44561</v>
      </c>
      <c r="G47" s="204">
        <v>44205</v>
      </c>
      <c r="H47" s="204"/>
      <c r="I47" s="205">
        <v>10769.4</v>
      </c>
      <c r="J47" s="205">
        <v>10769.4</v>
      </c>
      <c r="K47" s="205">
        <v>11179.3</v>
      </c>
      <c r="L47" s="205"/>
      <c r="M47" s="205">
        <v>11977.9</v>
      </c>
      <c r="N47" s="205"/>
      <c r="O47" s="205">
        <v>12920.5</v>
      </c>
      <c r="P47" s="205"/>
      <c r="Q47" s="206"/>
      <c r="R47" s="68"/>
      <c r="S47" s="77">
        <v>43238.400000000001</v>
      </c>
      <c r="T47" s="52"/>
      <c r="U47" s="52"/>
      <c r="V47" s="52"/>
      <c r="W47" s="79">
        <f t="shared" si="5"/>
        <v>46847.1</v>
      </c>
      <c r="X47" s="79">
        <f t="shared" si="6"/>
        <v>10769.4</v>
      </c>
      <c r="Y47" s="79">
        <f t="shared" si="7"/>
        <v>36077.699999999997</v>
      </c>
      <c r="Z47" s="52"/>
      <c r="AA47" s="52"/>
    </row>
    <row r="48" spans="1:27" ht="18.75" customHeight="1" x14ac:dyDescent="0.25">
      <c r="A48" s="276" t="s">
        <v>61</v>
      </c>
      <c r="B48" s="279" t="s">
        <v>439</v>
      </c>
      <c r="C48" s="302"/>
      <c r="D48" s="279" t="s">
        <v>308</v>
      </c>
      <c r="E48" s="288">
        <v>44205</v>
      </c>
      <c r="F48" s="288">
        <v>44561</v>
      </c>
      <c r="G48" s="288">
        <v>44205</v>
      </c>
      <c r="H48" s="288"/>
      <c r="I48" s="297">
        <v>318666</v>
      </c>
      <c r="J48" s="297">
        <v>318849.09999999998</v>
      </c>
      <c r="K48" s="297">
        <v>257140.5</v>
      </c>
      <c r="L48" s="297"/>
      <c r="M48" s="297">
        <v>314867.3</v>
      </c>
      <c r="N48" s="297"/>
      <c r="O48" s="297">
        <v>804675.3</v>
      </c>
      <c r="P48" s="297"/>
      <c r="Q48" s="279"/>
      <c r="R48" s="68"/>
      <c r="S48" s="77">
        <v>1609712.1</v>
      </c>
      <c r="T48" s="52"/>
      <c r="U48" s="52"/>
      <c r="V48" s="52"/>
      <c r="W48" s="79">
        <f t="shared" si="5"/>
        <v>1695349.1</v>
      </c>
      <c r="X48" s="79">
        <f t="shared" si="6"/>
        <v>318849.09999999998</v>
      </c>
      <c r="Y48" s="79">
        <f t="shared" si="7"/>
        <v>1376500</v>
      </c>
      <c r="Z48" s="52"/>
      <c r="AA48" s="52"/>
    </row>
    <row r="49" spans="1:27" ht="350.25" customHeight="1" x14ac:dyDescent="0.25">
      <c r="A49" s="277"/>
      <c r="B49" s="280"/>
      <c r="C49" s="312"/>
      <c r="D49" s="280"/>
      <c r="E49" s="289"/>
      <c r="F49" s="289"/>
      <c r="G49" s="289"/>
      <c r="H49" s="289"/>
      <c r="I49" s="298"/>
      <c r="J49" s="298"/>
      <c r="K49" s="298"/>
      <c r="L49" s="298"/>
      <c r="M49" s="298"/>
      <c r="N49" s="298"/>
      <c r="O49" s="298"/>
      <c r="P49" s="298"/>
      <c r="Q49" s="280"/>
      <c r="R49" s="68"/>
      <c r="S49" s="77"/>
      <c r="T49" s="52"/>
      <c r="U49" s="52"/>
      <c r="V49" s="52"/>
      <c r="W49" s="79">
        <f t="shared" si="5"/>
        <v>0</v>
      </c>
      <c r="X49" s="79">
        <f t="shared" si="6"/>
        <v>0</v>
      </c>
      <c r="Y49" s="79">
        <f t="shared" si="7"/>
        <v>0</v>
      </c>
      <c r="Z49" s="52"/>
      <c r="AA49" s="52"/>
    </row>
    <row r="50" spans="1:27" ht="369" customHeight="1" x14ac:dyDescent="0.25">
      <c r="A50" s="277"/>
      <c r="B50" s="313" t="s">
        <v>438</v>
      </c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68"/>
      <c r="S50" s="77"/>
      <c r="T50" s="52"/>
      <c r="U50" s="52"/>
      <c r="V50" s="52"/>
      <c r="W50" s="79">
        <f t="shared" si="5"/>
        <v>0</v>
      </c>
      <c r="X50" s="79">
        <f t="shared" si="6"/>
        <v>0</v>
      </c>
      <c r="Y50" s="79">
        <f t="shared" si="7"/>
        <v>0</v>
      </c>
      <c r="Z50" s="52"/>
      <c r="AA50" s="52"/>
    </row>
    <row r="51" spans="1:27" ht="288.75" customHeight="1" x14ac:dyDescent="0.25">
      <c r="A51" s="278"/>
      <c r="B51" s="314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68"/>
      <c r="S51" s="77"/>
      <c r="T51" s="52"/>
      <c r="U51" s="52"/>
      <c r="V51" s="52"/>
      <c r="W51" s="79">
        <f t="shared" si="5"/>
        <v>0</v>
      </c>
      <c r="X51" s="79">
        <f t="shared" si="6"/>
        <v>0</v>
      </c>
      <c r="Y51" s="79">
        <f t="shared" si="7"/>
        <v>0</v>
      </c>
      <c r="Z51" s="52"/>
      <c r="AA51" s="52"/>
    </row>
    <row r="52" spans="1:27" ht="408.75" customHeight="1" x14ac:dyDescent="0.25">
      <c r="A52" s="276" t="s">
        <v>63</v>
      </c>
      <c r="B52" s="279" t="s">
        <v>437</v>
      </c>
      <c r="C52" s="302"/>
      <c r="D52" s="279" t="s">
        <v>308</v>
      </c>
      <c r="E52" s="288">
        <v>44205</v>
      </c>
      <c r="F52" s="288">
        <v>44561</v>
      </c>
      <c r="G52" s="288">
        <v>44205</v>
      </c>
      <c r="H52" s="288"/>
      <c r="I52" s="297">
        <v>970</v>
      </c>
      <c r="J52" s="297">
        <v>970</v>
      </c>
      <c r="K52" s="297">
        <v>953.6</v>
      </c>
      <c r="L52" s="297"/>
      <c r="M52" s="297">
        <v>1181.9000000000001</v>
      </c>
      <c r="N52" s="297"/>
      <c r="O52" s="297">
        <v>11909.5</v>
      </c>
      <c r="P52" s="297"/>
      <c r="Q52" s="279"/>
      <c r="R52" s="68"/>
      <c r="S52" s="77">
        <v>21402.3</v>
      </c>
      <c r="T52" s="52"/>
      <c r="U52" s="52"/>
      <c r="V52" s="52"/>
      <c r="W52" s="79">
        <f t="shared" si="5"/>
        <v>15015</v>
      </c>
      <c r="X52" s="79">
        <f t="shared" si="6"/>
        <v>970</v>
      </c>
      <c r="Y52" s="79">
        <f t="shared" si="7"/>
        <v>14045</v>
      </c>
      <c r="Z52" s="52"/>
      <c r="AA52" s="52"/>
    </row>
    <row r="53" spans="1:27" ht="66" customHeight="1" x14ac:dyDescent="0.25">
      <c r="A53" s="278"/>
      <c r="B53" s="281"/>
      <c r="C53" s="303"/>
      <c r="D53" s="281"/>
      <c r="E53" s="290"/>
      <c r="F53" s="290"/>
      <c r="G53" s="290"/>
      <c r="H53" s="290"/>
      <c r="I53" s="299"/>
      <c r="J53" s="299"/>
      <c r="K53" s="299"/>
      <c r="L53" s="299"/>
      <c r="M53" s="299"/>
      <c r="N53" s="299"/>
      <c r="O53" s="299"/>
      <c r="P53" s="299"/>
      <c r="Q53" s="281"/>
      <c r="R53" s="68"/>
      <c r="S53" s="77"/>
      <c r="T53" s="52"/>
      <c r="U53" s="52"/>
      <c r="V53" s="52"/>
      <c r="W53" s="79">
        <f t="shared" si="5"/>
        <v>0</v>
      </c>
      <c r="X53" s="79">
        <f t="shared" si="6"/>
        <v>0</v>
      </c>
      <c r="Y53" s="79">
        <f t="shared" si="7"/>
        <v>0</v>
      </c>
      <c r="Z53" s="52"/>
      <c r="AA53" s="52"/>
    </row>
    <row r="54" spans="1:27" ht="161.25" customHeight="1" x14ac:dyDescent="0.25">
      <c r="A54" s="276" t="s">
        <v>65</v>
      </c>
      <c r="B54" s="279" t="s">
        <v>66</v>
      </c>
      <c r="C54" s="302"/>
      <c r="D54" s="279" t="s">
        <v>310</v>
      </c>
      <c r="E54" s="288">
        <v>44205</v>
      </c>
      <c r="F54" s="288">
        <v>44561</v>
      </c>
      <c r="G54" s="288">
        <v>44205</v>
      </c>
      <c r="H54" s="288"/>
      <c r="I54" s="297">
        <f t="shared" ref="I54:P54" si="8">I56+I57</f>
        <v>158326.9</v>
      </c>
      <c r="J54" s="297">
        <f t="shared" si="8"/>
        <v>158618.4</v>
      </c>
      <c r="K54" s="297">
        <f t="shared" si="8"/>
        <v>587457.80000000005</v>
      </c>
      <c r="L54" s="297">
        <f t="shared" si="8"/>
        <v>0</v>
      </c>
      <c r="M54" s="297">
        <f t="shared" si="8"/>
        <v>587457.9</v>
      </c>
      <c r="N54" s="297">
        <f t="shared" si="8"/>
        <v>0</v>
      </c>
      <c r="O54" s="297">
        <f t="shared" si="8"/>
        <v>627124.80000000005</v>
      </c>
      <c r="P54" s="297">
        <f t="shared" si="8"/>
        <v>0</v>
      </c>
      <c r="Q54" s="279"/>
      <c r="R54" s="68"/>
      <c r="S54" s="77">
        <v>768031.6</v>
      </c>
      <c r="T54" s="52"/>
      <c r="U54" s="52"/>
      <c r="V54" s="52"/>
      <c r="W54" s="79">
        <f t="shared" si="5"/>
        <v>1960367.4000000001</v>
      </c>
      <c r="X54" s="79">
        <f t="shared" si="6"/>
        <v>158618.4</v>
      </c>
      <c r="Y54" s="79">
        <f t="shared" si="7"/>
        <v>1801749.0000000002</v>
      </c>
      <c r="Z54" s="52"/>
      <c r="AA54" s="52"/>
    </row>
    <row r="55" spans="1:27" ht="18.75" customHeight="1" x14ac:dyDescent="0.25">
      <c r="A55" s="278"/>
      <c r="B55" s="281"/>
      <c r="C55" s="303"/>
      <c r="D55" s="281"/>
      <c r="E55" s="290"/>
      <c r="F55" s="290"/>
      <c r="G55" s="290"/>
      <c r="H55" s="290"/>
      <c r="I55" s="299"/>
      <c r="J55" s="299"/>
      <c r="K55" s="299"/>
      <c r="L55" s="299"/>
      <c r="M55" s="299"/>
      <c r="N55" s="299"/>
      <c r="O55" s="299"/>
      <c r="P55" s="299"/>
      <c r="Q55" s="281"/>
      <c r="R55" s="68"/>
      <c r="S55" s="77"/>
      <c r="T55" s="52"/>
      <c r="U55" s="52"/>
      <c r="V55" s="52"/>
      <c r="W55" s="79">
        <f t="shared" si="5"/>
        <v>0</v>
      </c>
      <c r="X55" s="79">
        <f t="shared" si="6"/>
        <v>0</v>
      </c>
      <c r="Y55" s="79">
        <f t="shared" si="7"/>
        <v>0</v>
      </c>
      <c r="Z55" s="52"/>
      <c r="AA55" s="52"/>
    </row>
    <row r="56" spans="1:27" ht="181.5" customHeight="1" x14ac:dyDescent="0.25">
      <c r="A56" s="188" t="s">
        <v>238</v>
      </c>
      <c r="B56" s="195" t="s">
        <v>383</v>
      </c>
      <c r="C56" s="185"/>
      <c r="D56" s="195" t="s">
        <v>309</v>
      </c>
      <c r="E56" s="197">
        <v>44207</v>
      </c>
      <c r="F56" s="197">
        <v>44561</v>
      </c>
      <c r="G56" s="197">
        <v>44207</v>
      </c>
      <c r="H56" s="197"/>
      <c r="I56" s="193">
        <v>158326.9</v>
      </c>
      <c r="J56" s="193">
        <v>158618.4</v>
      </c>
      <c r="K56" s="193">
        <v>197993.9</v>
      </c>
      <c r="L56" s="193"/>
      <c r="M56" s="193">
        <v>197994</v>
      </c>
      <c r="N56" s="193"/>
      <c r="O56" s="193">
        <v>237660.9</v>
      </c>
      <c r="P56" s="193"/>
      <c r="Q56" s="195"/>
      <c r="R56" s="68"/>
      <c r="S56" s="77"/>
      <c r="T56" s="52"/>
      <c r="U56" s="52"/>
      <c r="V56" s="52"/>
      <c r="W56" s="79"/>
      <c r="X56" s="79"/>
      <c r="Y56" s="79"/>
      <c r="Z56" s="52"/>
      <c r="AA56" s="52"/>
    </row>
    <row r="57" spans="1:27" ht="192" customHeight="1" x14ac:dyDescent="0.25">
      <c r="A57" s="188" t="s">
        <v>239</v>
      </c>
      <c r="B57" s="195" t="s">
        <v>384</v>
      </c>
      <c r="C57" s="185"/>
      <c r="D57" s="195" t="s">
        <v>309</v>
      </c>
      <c r="E57" s="197">
        <v>44287</v>
      </c>
      <c r="F57" s="197">
        <v>44561</v>
      </c>
      <c r="G57" s="197">
        <v>44287</v>
      </c>
      <c r="H57" s="197"/>
      <c r="I57" s="193">
        <v>0</v>
      </c>
      <c r="J57" s="193">
        <v>0</v>
      </c>
      <c r="K57" s="193">
        <v>389463.9</v>
      </c>
      <c r="L57" s="193"/>
      <c r="M57" s="193">
        <v>389463.9</v>
      </c>
      <c r="N57" s="193"/>
      <c r="O57" s="193">
        <v>389463.9</v>
      </c>
      <c r="P57" s="193"/>
      <c r="Q57" s="195"/>
      <c r="R57" s="68"/>
      <c r="S57" s="77"/>
      <c r="T57" s="52"/>
      <c r="U57" s="52"/>
      <c r="V57" s="52"/>
      <c r="W57" s="79"/>
      <c r="X57" s="79"/>
      <c r="Y57" s="79"/>
      <c r="Z57" s="52"/>
      <c r="AA57" s="52"/>
    </row>
    <row r="58" spans="1:27" ht="65.25" customHeight="1" x14ac:dyDescent="0.25">
      <c r="A58" s="187" t="s">
        <v>266</v>
      </c>
      <c r="B58" s="200" t="s">
        <v>267</v>
      </c>
      <c r="C58" s="184"/>
      <c r="D58" s="200"/>
      <c r="E58" s="201"/>
      <c r="F58" s="201"/>
      <c r="G58" s="201"/>
      <c r="H58" s="201"/>
      <c r="I58" s="202"/>
      <c r="J58" s="202"/>
      <c r="K58" s="202"/>
      <c r="L58" s="202"/>
      <c r="M58" s="202"/>
      <c r="N58" s="202"/>
      <c r="O58" s="202"/>
      <c r="P58" s="202"/>
      <c r="Q58" s="200"/>
      <c r="R58" s="68"/>
      <c r="S58" s="77"/>
      <c r="T58" s="52"/>
      <c r="U58" s="52"/>
      <c r="V58" s="52"/>
      <c r="W58" s="79"/>
      <c r="X58" s="79"/>
      <c r="Y58" s="79"/>
      <c r="Z58" s="52"/>
      <c r="AA58" s="52"/>
    </row>
    <row r="59" spans="1:27" ht="288.75" customHeight="1" x14ac:dyDescent="0.25">
      <c r="A59" s="276" t="s">
        <v>240</v>
      </c>
      <c r="B59" s="279" t="s">
        <v>385</v>
      </c>
      <c r="C59" s="302"/>
      <c r="D59" s="279" t="s">
        <v>312</v>
      </c>
      <c r="E59" s="311" t="s">
        <v>311</v>
      </c>
      <c r="F59" s="311" t="s">
        <v>262</v>
      </c>
      <c r="G59" s="311"/>
      <c r="H59" s="288"/>
      <c r="I59" s="297">
        <v>0</v>
      </c>
      <c r="J59" s="297">
        <v>0</v>
      </c>
      <c r="K59" s="297">
        <v>10111.200000000001</v>
      </c>
      <c r="L59" s="297"/>
      <c r="M59" s="297">
        <v>15166.8</v>
      </c>
      <c r="N59" s="297"/>
      <c r="O59" s="297">
        <v>20596.7</v>
      </c>
      <c r="P59" s="297"/>
      <c r="Q59" s="279"/>
      <c r="R59" s="68"/>
      <c r="S59" s="77">
        <v>47257.4</v>
      </c>
      <c r="T59" s="52"/>
      <c r="U59" s="52"/>
      <c r="V59" s="52"/>
      <c r="W59" s="79">
        <f t="shared" ref="W59:X62" si="9">I59+K59+M59+O59</f>
        <v>45874.7</v>
      </c>
      <c r="X59" s="79">
        <f t="shared" si="9"/>
        <v>0</v>
      </c>
      <c r="Y59" s="79">
        <f>W59-X59</f>
        <v>45874.7</v>
      </c>
      <c r="Z59" s="52"/>
      <c r="AA59" s="52"/>
    </row>
    <row r="60" spans="1:27" ht="27" customHeight="1" x14ac:dyDescent="0.25">
      <c r="A60" s="278"/>
      <c r="B60" s="281"/>
      <c r="C60" s="303"/>
      <c r="D60" s="281"/>
      <c r="E60" s="310"/>
      <c r="F60" s="310"/>
      <c r="G60" s="310"/>
      <c r="H60" s="290"/>
      <c r="I60" s="299"/>
      <c r="J60" s="299"/>
      <c r="K60" s="299"/>
      <c r="L60" s="299"/>
      <c r="M60" s="299"/>
      <c r="N60" s="299"/>
      <c r="O60" s="299"/>
      <c r="P60" s="299"/>
      <c r="Q60" s="281"/>
      <c r="R60" s="68"/>
      <c r="S60" s="77"/>
      <c r="T60" s="52"/>
      <c r="U60" s="52"/>
      <c r="V60" s="52"/>
      <c r="W60" s="79">
        <f t="shared" si="9"/>
        <v>0</v>
      </c>
      <c r="X60" s="79">
        <f t="shared" si="9"/>
        <v>0</v>
      </c>
      <c r="Y60" s="79">
        <f>W60-X60</f>
        <v>0</v>
      </c>
      <c r="Z60" s="52"/>
      <c r="AA60" s="52"/>
    </row>
    <row r="61" spans="1:27" ht="338.25" customHeight="1" x14ac:dyDescent="0.25">
      <c r="A61" s="276" t="s">
        <v>67</v>
      </c>
      <c r="B61" s="279" t="s">
        <v>436</v>
      </c>
      <c r="C61" s="302"/>
      <c r="D61" s="279" t="s">
        <v>312</v>
      </c>
      <c r="E61" s="288">
        <v>44287</v>
      </c>
      <c r="F61" s="288">
        <v>44561</v>
      </c>
      <c r="G61" s="311"/>
      <c r="H61" s="288"/>
      <c r="I61" s="297">
        <v>0</v>
      </c>
      <c r="J61" s="297">
        <v>0</v>
      </c>
      <c r="K61" s="297">
        <v>3370.4</v>
      </c>
      <c r="L61" s="297"/>
      <c r="M61" s="297">
        <v>8426</v>
      </c>
      <c r="N61" s="297"/>
      <c r="O61" s="297">
        <v>45565.1</v>
      </c>
      <c r="P61" s="297"/>
      <c r="Q61" s="279"/>
      <c r="R61" s="68"/>
      <c r="S61" s="77">
        <v>42631.6</v>
      </c>
      <c r="T61" s="52"/>
      <c r="U61" s="52"/>
      <c r="V61" s="52"/>
      <c r="W61" s="79">
        <f t="shared" si="9"/>
        <v>57361.5</v>
      </c>
      <c r="X61" s="79">
        <f t="shared" si="9"/>
        <v>0</v>
      </c>
      <c r="Y61" s="79">
        <f>W61-X61</f>
        <v>57361.5</v>
      </c>
      <c r="Z61" s="52"/>
      <c r="AA61" s="52"/>
    </row>
    <row r="62" spans="1:27" ht="18.75" customHeight="1" x14ac:dyDescent="0.25">
      <c r="A62" s="278"/>
      <c r="B62" s="281"/>
      <c r="C62" s="303"/>
      <c r="D62" s="281"/>
      <c r="E62" s="310"/>
      <c r="F62" s="310"/>
      <c r="G62" s="310"/>
      <c r="H62" s="290"/>
      <c r="I62" s="299"/>
      <c r="J62" s="299"/>
      <c r="K62" s="299"/>
      <c r="L62" s="299"/>
      <c r="M62" s="299"/>
      <c r="N62" s="299"/>
      <c r="O62" s="299"/>
      <c r="P62" s="299"/>
      <c r="Q62" s="281"/>
      <c r="R62" s="68"/>
      <c r="S62" s="77"/>
      <c r="T62" s="52"/>
      <c r="U62" s="52"/>
      <c r="V62" s="52"/>
      <c r="W62" s="79">
        <f t="shared" si="9"/>
        <v>0</v>
      </c>
      <c r="X62" s="79">
        <f t="shared" si="9"/>
        <v>0</v>
      </c>
      <c r="Y62" s="79">
        <f>W62-X62</f>
        <v>0</v>
      </c>
      <c r="Z62" s="52"/>
      <c r="AA62" s="52"/>
    </row>
    <row r="63" spans="1:27" ht="375" x14ac:dyDescent="0.25">
      <c r="A63" s="188" t="s">
        <v>68</v>
      </c>
      <c r="B63" s="195" t="s">
        <v>435</v>
      </c>
      <c r="C63" s="185"/>
      <c r="D63" s="195" t="s">
        <v>313</v>
      </c>
      <c r="E63" s="197">
        <v>44287</v>
      </c>
      <c r="F63" s="197">
        <v>44561</v>
      </c>
      <c r="G63" s="197"/>
      <c r="H63" s="199"/>
      <c r="I63" s="193">
        <v>0</v>
      </c>
      <c r="J63" s="193">
        <v>0</v>
      </c>
      <c r="K63" s="193">
        <v>4213</v>
      </c>
      <c r="L63" s="193"/>
      <c r="M63" s="193">
        <v>11796.4</v>
      </c>
      <c r="N63" s="193"/>
      <c r="O63" s="193">
        <v>18678.400000000001</v>
      </c>
      <c r="P63" s="193"/>
      <c r="Q63" s="195"/>
      <c r="R63" s="68"/>
      <c r="S63" s="77"/>
      <c r="T63" s="52"/>
      <c r="U63" s="52"/>
      <c r="V63" s="52"/>
      <c r="W63" s="79"/>
      <c r="X63" s="79"/>
      <c r="Y63" s="79"/>
      <c r="Z63" s="52"/>
      <c r="AA63" s="52"/>
    </row>
    <row r="64" spans="1:27" ht="56.25" customHeight="1" x14ac:dyDescent="0.25">
      <c r="A64" s="188" t="s">
        <v>268</v>
      </c>
      <c r="B64" s="206" t="s">
        <v>269</v>
      </c>
      <c r="C64" s="155"/>
      <c r="D64" s="206"/>
      <c r="E64" s="204"/>
      <c r="F64" s="204"/>
      <c r="G64" s="204"/>
      <c r="H64" s="156"/>
      <c r="I64" s="205"/>
      <c r="J64" s="205"/>
      <c r="K64" s="205"/>
      <c r="L64" s="205"/>
      <c r="M64" s="205"/>
      <c r="N64" s="205"/>
      <c r="O64" s="205"/>
      <c r="P64" s="205"/>
      <c r="Q64" s="206"/>
      <c r="R64" s="68"/>
      <c r="S64" s="77"/>
      <c r="T64" s="52"/>
      <c r="U64" s="52"/>
      <c r="V64" s="52"/>
      <c r="W64" s="79"/>
      <c r="X64" s="79"/>
      <c r="Y64" s="79"/>
      <c r="Z64" s="52"/>
      <c r="AA64" s="52"/>
    </row>
    <row r="65" spans="1:27" ht="384" customHeight="1" x14ac:dyDescent="0.25">
      <c r="A65" s="188" t="s">
        <v>229</v>
      </c>
      <c r="B65" s="206" t="s">
        <v>434</v>
      </c>
      <c r="C65" s="155"/>
      <c r="D65" s="206" t="s">
        <v>270</v>
      </c>
      <c r="E65" s="204">
        <v>44207</v>
      </c>
      <c r="F65" s="204">
        <v>44561</v>
      </c>
      <c r="G65" s="204"/>
      <c r="H65" s="156"/>
      <c r="I65" s="205">
        <v>2733.8</v>
      </c>
      <c r="J65" s="205">
        <v>2763.8</v>
      </c>
      <c r="K65" s="205">
        <v>14340</v>
      </c>
      <c r="L65" s="205"/>
      <c r="M65" s="205">
        <v>14340</v>
      </c>
      <c r="N65" s="205"/>
      <c r="O65" s="205">
        <v>25946.2</v>
      </c>
      <c r="P65" s="205"/>
      <c r="Q65" s="206"/>
      <c r="R65" s="68"/>
      <c r="S65" s="77"/>
      <c r="T65" s="52"/>
      <c r="U65" s="52"/>
      <c r="V65" s="52"/>
      <c r="W65" s="79"/>
      <c r="X65" s="79"/>
      <c r="Y65" s="79"/>
      <c r="Z65" s="52"/>
      <c r="AA65" s="52"/>
    </row>
    <row r="66" spans="1:27" ht="384" customHeight="1" x14ac:dyDescent="0.25">
      <c r="A66" s="188"/>
      <c r="B66" s="206" t="s">
        <v>271</v>
      </c>
      <c r="C66" s="155"/>
      <c r="D66" s="206" t="s">
        <v>272</v>
      </c>
      <c r="E66" s="204"/>
      <c r="F66" s="204">
        <v>44561</v>
      </c>
      <c r="G66" s="204"/>
      <c r="H66" s="156"/>
      <c r="I66" s="205"/>
      <c r="J66" s="205"/>
      <c r="K66" s="205"/>
      <c r="L66" s="205"/>
      <c r="M66" s="205"/>
      <c r="N66" s="205"/>
      <c r="O66" s="205"/>
      <c r="P66" s="205"/>
      <c r="Q66" s="206"/>
      <c r="R66" s="68"/>
      <c r="S66" s="77"/>
      <c r="T66" s="52"/>
      <c r="U66" s="52"/>
      <c r="V66" s="52"/>
      <c r="W66" s="79"/>
      <c r="X66" s="79"/>
      <c r="Y66" s="79"/>
      <c r="Z66" s="52"/>
      <c r="AA66" s="52"/>
    </row>
    <row r="67" spans="1:27" ht="384" customHeight="1" x14ac:dyDescent="0.25">
      <c r="A67" s="188"/>
      <c r="B67" s="206" t="s">
        <v>207</v>
      </c>
      <c r="C67" s="155"/>
      <c r="D67" s="206" t="s">
        <v>273</v>
      </c>
      <c r="E67" s="204"/>
      <c r="F67" s="204">
        <v>44561</v>
      </c>
      <c r="G67" s="204"/>
      <c r="H67" s="156"/>
      <c r="I67" s="205"/>
      <c r="J67" s="205"/>
      <c r="K67" s="205"/>
      <c r="L67" s="205"/>
      <c r="M67" s="205"/>
      <c r="N67" s="205"/>
      <c r="O67" s="205"/>
      <c r="P67" s="205"/>
      <c r="Q67" s="206"/>
      <c r="R67" s="68"/>
      <c r="S67" s="77"/>
      <c r="T67" s="52"/>
      <c r="U67" s="52"/>
      <c r="V67" s="52"/>
      <c r="W67" s="79"/>
      <c r="X67" s="79"/>
      <c r="Y67" s="79"/>
      <c r="Z67" s="52"/>
      <c r="AA67" s="52"/>
    </row>
    <row r="68" spans="1:27" ht="20.25" customHeight="1" x14ac:dyDescent="0.25">
      <c r="A68" s="95" t="s">
        <v>71</v>
      </c>
      <c r="B68" s="307" t="s">
        <v>208</v>
      </c>
      <c r="C68" s="308"/>
      <c r="D68" s="308"/>
      <c r="E68" s="308"/>
      <c r="F68" s="308"/>
      <c r="G68" s="308"/>
      <c r="H68" s="309"/>
      <c r="I68" s="152">
        <f t="shared" ref="I68:P68" si="10">I69+I73+I80+I82+I84+I85+I86+I88+I83+I91+I89</f>
        <v>2257820.5</v>
      </c>
      <c r="J68" s="152">
        <f t="shared" si="10"/>
        <v>2260642.7999999998</v>
      </c>
      <c r="K68" s="152">
        <f t="shared" si="10"/>
        <v>3027098.1999999997</v>
      </c>
      <c r="L68" s="152">
        <f t="shared" si="10"/>
        <v>0</v>
      </c>
      <c r="M68" s="152">
        <f t="shared" si="10"/>
        <v>3014016.2</v>
      </c>
      <c r="N68" s="152">
        <f t="shared" si="10"/>
        <v>0</v>
      </c>
      <c r="O68" s="152">
        <f t="shared" si="10"/>
        <v>3865830.1</v>
      </c>
      <c r="P68" s="152">
        <f t="shared" si="10"/>
        <v>0</v>
      </c>
      <c r="Q68" s="205"/>
      <c r="R68" s="68"/>
      <c r="S68" s="129">
        <f>I68+K68+M68+O68</f>
        <v>12164765</v>
      </c>
      <c r="T68" s="128">
        <f>J68+L68+N68+P68</f>
        <v>2260642.7999999998</v>
      </c>
      <c r="U68" s="52"/>
      <c r="V68" s="52"/>
      <c r="W68" s="79">
        <f t="shared" ref="W68:X71" si="11">I68+K68+M68+O68</f>
        <v>12164765</v>
      </c>
      <c r="X68" s="79">
        <f t="shared" si="11"/>
        <v>2260642.7999999998</v>
      </c>
      <c r="Y68" s="79">
        <f>W68-X68</f>
        <v>9904122.1999999993</v>
      </c>
      <c r="Z68" s="52"/>
      <c r="AA68" s="52"/>
    </row>
    <row r="69" spans="1:27" ht="243.75" customHeight="1" x14ac:dyDescent="0.25">
      <c r="A69" s="154" t="s">
        <v>73</v>
      </c>
      <c r="B69" s="206" t="s">
        <v>74</v>
      </c>
      <c r="C69" s="155"/>
      <c r="D69" s="206" t="s">
        <v>274</v>
      </c>
      <c r="E69" s="204"/>
      <c r="F69" s="204"/>
      <c r="G69" s="204"/>
      <c r="H69" s="204"/>
      <c r="I69" s="205">
        <v>1471.1</v>
      </c>
      <c r="J69" s="205">
        <v>1457.6</v>
      </c>
      <c r="K69" s="205">
        <v>2711.9</v>
      </c>
      <c r="L69" s="205"/>
      <c r="M69" s="205">
        <v>3109.9</v>
      </c>
      <c r="N69" s="205"/>
      <c r="O69" s="205">
        <v>5167.8</v>
      </c>
      <c r="P69" s="205"/>
      <c r="Q69" s="206"/>
      <c r="R69" s="68"/>
      <c r="S69" s="77"/>
      <c r="T69" s="52"/>
      <c r="U69" s="52"/>
      <c r="V69" s="52"/>
      <c r="W69" s="79">
        <f t="shared" si="11"/>
        <v>12460.7</v>
      </c>
      <c r="X69" s="79">
        <f t="shared" si="11"/>
        <v>1457.6</v>
      </c>
      <c r="Y69" s="79">
        <f>W69-X69</f>
        <v>11003.1</v>
      </c>
      <c r="Z69" s="52"/>
      <c r="AA69" s="52"/>
    </row>
    <row r="70" spans="1:27" ht="29.25" customHeight="1" x14ac:dyDescent="0.25">
      <c r="A70" s="154" t="s">
        <v>26</v>
      </c>
      <c r="B70" s="206" t="s">
        <v>75</v>
      </c>
      <c r="C70" s="155"/>
      <c r="D70" s="155" t="s">
        <v>24</v>
      </c>
      <c r="E70" s="204">
        <v>44207</v>
      </c>
      <c r="F70" s="204">
        <v>44561</v>
      </c>
      <c r="G70" s="204">
        <v>44207</v>
      </c>
      <c r="H70" s="204"/>
      <c r="I70" s="205">
        <v>360.8</v>
      </c>
      <c r="J70" s="205">
        <v>347.3</v>
      </c>
      <c r="K70" s="205">
        <v>928.5</v>
      </c>
      <c r="L70" s="205"/>
      <c r="M70" s="205">
        <v>1590.9</v>
      </c>
      <c r="N70" s="205"/>
      <c r="O70" s="94">
        <v>4427.8</v>
      </c>
      <c r="P70" s="205"/>
      <c r="Q70" s="206"/>
      <c r="R70" s="68"/>
      <c r="S70" s="77">
        <v>10243.9</v>
      </c>
      <c r="T70" s="52"/>
      <c r="U70" s="52"/>
      <c r="V70" s="52"/>
      <c r="W70" s="79">
        <f t="shared" si="11"/>
        <v>7308</v>
      </c>
      <c r="X70" s="79">
        <f t="shared" si="11"/>
        <v>347.3</v>
      </c>
      <c r="Y70" s="79">
        <f>W70-X70</f>
        <v>6960.7</v>
      </c>
      <c r="Z70" s="52"/>
      <c r="AA70" s="52"/>
    </row>
    <row r="71" spans="1:27" ht="81.75" customHeight="1" x14ac:dyDescent="0.25">
      <c r="A71" s="154" t="s">
        <v>32</v>
      </c>
      <c r="B71" s="195" t="s">
        <v>77</v>
      </c>
      <c r="C71" s="185"/>
      <c r="D71" s="155" t="s">
        <v>24</v>
      </c>
      <c r="E71" s="204">
        <v>44207</v>
      </c>
      <c r="F71" s="204">
        <v>44561</v>
      </c>
      <c r="G71" s="204">
        <v>43839</v>
      </c>
      <c r="H71" s="204"/>
      <c r="I71" s="205">
        <v>1110.3</v>
      </c>
      <c r="J71" s="205">
        <v>1110.3</v>
      </c>
      <c r="K71" s="205">
        <v>1783.4</v>
      </c>
      <c r="L71" s="205"/>
      <c r="M71" s="205">
        <v>1519</v>
      </c>
      <c r="N71" s="205"/>
      <c r="O71" s="205">
        <v>740</v>
      </c>
      <c r="P71" s="205"/>
      <c r="Q71" s="206"/>
      <c r="R71" s="68"/>
      <c r="S71" s="77">
        <v>9962.2000000000007</v>
      </c>
      <c r="T71" s="52"/>
      <c r="U71" s="52"/>
      <c r="V71" s="52"/>
      <c r="W71" s="79">
        <f t="shared" si="11"/>
        <v>5152.7</v>
      </c>
      <c r="X71" s="79">
        <f t="shared" si="11"/>
        <v>1110.3</v>
      </c>
      <c r="Y71" s="79">
        <f>W71-X71</f>
        <v>4042.3999999999996</v>
      </c>
      <c r="Z71" s="52"/>
      <c r="AA71" s="52"/>
    </row>
    <row r="72" spans="1:27" ht="168" customHeight="1" x14ac:dyDescent="0.25">
      <c r="A72" s="154" t="s">
        <v>275</v>
      </c>
      <c r="B72" s="206" t="s">
        <v>276</v>
      </c>
      <c r="C72" s="155"/>
      <c r="D72" s="155"/>
      <c r="E72" s="204"/>
      <c r="F72" s="204"/>
      <c r="G72" s="204"/>
      <c r="H72" s="204"/>
      <c r="I72" s="205"/>
      <c r="J72" s="205"/>
      <c r="K72" s="205"/>
      <c r="L72" s="205"/>
      <c r="M72" s="205"/>
      <c r="N72" s="205"/>
      <c r="O72" s="205"/>
      <c r="P72" s="205"/>
      <c r="Q72" s="206"/>
      <c r="R72" s="68"/>
      <c r="S72" s="77"/>
      <c r="T72" s="52"/>
      <c r="U72" s="52"/>
      <c r="V72" s="52"/>
      <c r="W72" s="79"/>
      <c r="X72" s="79"/>
      <c r="Y72" s="79"/>
      <c r="Z72" s="52"/>
      <c r="AA72" s="52"/>
    </row>
    <row r="73" spans="1:27" ht="291.75" customHeight="1" x14ac:dyDescent="0.25">
      <c r="A73" s="187" t="s">
        <v>78</v>
      </c>
      <c r="B73" s="200" t="s">
        <v>209</v>
      </c>
      <c r="C73" s="184"/>
      <c r="D73" s="200" t="s">
        <v>277</v>
      </c>
      <c r="E73" s="197">
        <v>44207</v>
      </c>
      <c r="F73" s="197">
        <v>44561</v>
      </c>
      <c r="G73" s="197">
        <v>44207</v>
      </c>
      <c r="H73" s="201"/>
      <c r="I73" s="202">
        <v>2251924.4</v>
      </c>
      <c r="J73" s="202">
        <v>2254760.2999999998</v>
      </c>
      <c r="K73" s="202">
        <v>3005747</v>
      </c>
      <c r="L73" s="202"/>
      <c r="M73" s="202">
        <v>3002196.2</v>
      </c>
      <c r="N73" s="193"/>
      <c r="O73" s="96">
        <v>3807087.7</v>
      </c>
      <c r="P73" s="202"/>
      <c r="Q73" s="200"/>
      <c r="R73" s="68"/>
      <c r="S73" s="77"/>
      <c r="T73" s="52"/>
      <c r="U73" s="52"/>
      <c r="V73" s="52"/>
      <c r="W73" s="79">
        <f t="shared" ref="W73:X78" si="12">I73+K73+M73+O73</f>
        <v>12066955.300000001</v>
      </c>
      <c r="X73" s="79">
        <f t="shared" si="12"/>
        <v>2254760.2999999998</v>
      </c>
      <c r="Y73" s="79">
        <f t="shared" ref="Y73:Y78" si="13">W73-X73</f>
        <v>9812195</v>
      </c>
      <c r="Z73" s="52"/>
      <c r="AA73" s="52"/>
    </row>
    <row r="74" spans="1:27" ht="27.75" customHeight="1" x14ac:dyDescent="0.25">
      <c r="A74" s="154" t="s">
        <v>80</v>
      </c>
      <c r="B74" s="206" t="s">
        <v>81</v>
      </c>
      <c r="C74" s="155"/>
      <c r="D74" s="155" t="s">
        <v>24</v>
      </c>
      <c r="E74" s="204">
        <v>44207</v>
      </c>
      <c r="F74" s="204">
        <v>44561</v>
      </c>
      <c r="G74" s="204">
        <v>44207</v>
      </c>
      <c r="H74" s="204"/>
      <c r="I74" s="205">
        <v>146025.1</v>
      </c>
      <c r="J74" s="205">
        <v>148861</v>
      </c>
      <c r="K74" s="205">
        <v>417770</v>
      </c>
      <c r="L74" s="205"/>
      <c r="M74" s="205">
        <v>417770</v>
      </c>
      <c r="N74" s="205"/>
      <c r="O74" s="205">
        <v>703732.2</v>
      </c>
      <c r="P74" s="205"/>
      <c r="Q74" s="206"/>
      <c r="R74" s="68"/>
      <c r="S74" s="77">
        <v>738206.8</v>
      </c>
      <c r="T74" s="52"/>
      <c r="U74" s="52"/>
      <c r="V74" s="52"/>
      <c r="W74" s="79">
        <f t="shared" si="12"/>
        <v>1685297.2999999998</v>
      </c>
      <c r="X74" s="79">
        <f t="shared" si="12"/>
        <v>148861</v>
      </c>
      <c r="Y74" s="79">
        <f t="shared" si="13"/>
        <v>1536436.2999999998</v>
      </c>
      <c r="Z74" s="52"/>
      <c r="AA74" s="52"/>
    </row>
    <row r="75" spans="1:27" ht="79.5" customHeight="1" x14ac:dyDescent="0.25">
      <c r="A75" s="154" t="s">
        <v>83</v>
      </c>
      <c r="B75" s="194" t="s">
        <v>84</v>
      </c>
      <c r="C75" s="183"/>
      <c r="D75" s="183" t="s">
        <v>24</v>
      </c>
      <c r="E75" s="204">
        <v>44207</v>
      </c>
      <c r="F75" s="204">
        <v>44561</v>
      </c>
      <c r="G75" s="204">
        <v>44207</v>
      </c>
      <c r="H75" s="196"/>
      <c r="I75" s="192">
        <v>2105899.2999999998</v>
      </c>
      <c r="J75" s="192">
        <v>2105899.2999999998</v>
      </c>
      <c r="K75" s="192">
        <v>2587977</v>
      </c>
      <c r="L75" s="192"/>
      <c r="M75" s="192">
        <v>2584426.2000000002</v>
      </c>
      <c r="N75" s="205"/>
      <c r="O75" s="89">
        <v>3103355.5</v>
      </c>
      <c r="P75" s="205"/>
      <c r="Q75" s="206"/>
      <c r="R75" s="68"/>
      <c r="S75" s="77"/>
      <c r="T75" s="52"/>
      <c r="U75" s="52"/>
      <c r="V75" s="52"/>
      <c r="W75" s="79">
        <f t="shared" si="12"/>
        <v>10381658</v>
      </c>
      <c r="X75" s="79">
        <f t="shared" si="12"/>
        <v>2105899.2999999998</v>
      </c>
      <c r="Y75" s="79">
        <f t="shared" si="13"/>
        <v>8275758.7000000002</v>
      </c>
      <c r="Z75" s="52"/>
      <c r="AA75" s="52"/>
    </row>
    <row r="76" spans="1:27" ht="60" customHeight="1" x14ac:dyDescent="0.25">
      <c r="A76" s="99" t="s">
        <v>85</v>
      </c>
      <c r="B76" s="194" t="s">
        <v>86</v>
      </c>
      <c r="C76" s="183"/>
      <c r="D76" s="183" t="s">
        <v>24</v>
      </c>
      <c r="E76" s="204">
        <v>44207</v>
      </c>
      <c r="F76" s="204">
        <v>44561</v>
      </c>
      <c r="G76" s="204">
        <v>44207</v>
      </c>
      <c r="H76" s="196"/>
      <c r="I76" s="192">
        <v>2093293</v>
      </c>
      <c r="J76" s="192">
        <v>2093293</v>
      </c>
      <c r="K76" s="192">
        <v>2546990.9</v>
      </c>
      <c r="L76" s="192"/>
      <c r="M76" s="192">
        <v>2530700.9</v>
      </c>
      <c r="N76" s="192"/>
      <c r="O76" s="89">
        <v>3090473.2</v>
      </c>
      <c r="P76" s="192"/>
      <c r="Q76" s="194"/>
      <c r="R76" s="68"/>
      <c r="S76" s="77">
        <v>9704310.5</v>
      </c>
      <c r="T76" s="52"/>
      <c r="U76" s="52"/>
      <c r="V76" s="52"/>
      <c r="W76" s="79">
        <f t="shared" si="12"/>
        <v>10261458</v>
      </c>
      <c r="X76" s="79">
        <f t="shared" si="12"/>
        <v>2093293</v>
      </c>
      <c r="Y76" s="79">
        <f t="shared" si="13"/>
        <v>8168165</v>
      </c>
      <c r="Z76" s="52"/>
      <c r="AA76" s="52"/>
    </row>
    <row r="77" spans="1:27" ht="37.5" x14ac:dyDescent="0.25">
      <c r="A77" s="100" t="s">
        <v>87</v>
      </c>
      <c r="B77" s="206" t="s">
        <v>88</v>
      </c>
      <c r="C77" s="155"/>
      <c r="D77" s="155" t="s">
        <v>24</v>
      </c>
      <c r="E77" s="204">
        <v>44207</v>
      </c>
      <c r="F77" s="204">
        <v>44561</v>
      </c>
      <c r="G77" s="204">
        <v>44207</v>
      </c>
      <c r="H77" s="204"/>
      <c r="I77" s="205">
        <v>4717.5</v>
      </c>
      <c r="J77" s="205">
        <v>4717.5</v>
      </c>
      <c r="K77" s="205">
        <v>34000</v>
      </c>
      <c r="L77" s="205"/>
      <c r="M77" s="205">
        <v>47334.2</v>
      </c>
      <c r="N77" s="192"/>
      <c r="O77" s="205">
        <v>8602.6</v>
      </c>
      <c r="P77" s="205"/>
      <c r="Q77" s="206"/>
      <c r="R77" s="68"/>
      <c r="S77" s="77">
        <v>137394</v>
      </c>
      <c r="T77" s="52"/>
      <c r="U77" s="52"/>
      <c r="V77" s="52"/>
      <c r="W77" s="79">
        <f t="shared" si="12"/>
        <v>94654.3</v>
      </c>
      <c r="X77" s="79">
        <f t="shared" si="12"/>
        <v>4717.5</v>
      </c>
      <c r="Y77" s="79">
        <f t="shared" si="13"/>
        <v>89936.8</v>
      </c>
      <c r="Z77" s="52"/>
      <c r="AA77" s="52"/>
    </row>
    <row r="78" spans="1:27" ht="258.75" customHeight="1" x14ac:dyDescent="0.25">
      <c r="A78" s="100" t="s">
        <v>89</v>
      </c>
      <c r="B78" s="206" t="s">
        <v>390</v>
      </c>
      <c r="C78" s="155"/>
      <c r="D78" s="155" t="s">
        <v>24</v>
      </c>
      <c r="E78" s="204">
        <v>44207</v>
      </c>
      <c r="F78" s="204">
        <v>44561</v>
      </c>
      <c r="G78" s="204">
        <v>44207</v>
      </c>
      <c r="H78" s="204"/>
      <c r="I78" s="205">
        <v>7888.8</v>
      </c>
      <c r="J78" s="205">
        <v>7888.8</v>
      </c>
      <c r="K78" s="205">
        <v>6986.1</v>
      </c>
      <c r="L78" s="205"/>
      <c r="M78" s="205">
        <v>6391.1</v>
      </c>
      <c r="N78" s="192"/>
      <c r="O78" s="205">
        <v>4279.7</v>
      </c>
      <c r="P78" s="205"/>
      <c r="Q78" s="206"/>
      <c r="R78" s="68"/>
      <c r="S78" s="77">
        <v>21453.5</v>
      </c>
      <c r="T78" s="52"/>
      <c r="U78" s="52"/>
      <c r="V78" s="52"/>
      <c r="W78" s="79">
        <f t="shared" si="12"/>
        <v>25545.7</v>
      </c>
      <c r="X78" s="79">
        <f t="shared" si="12"/>
        <v>7888.8</v>
      </c>
      <c r="Y78" s="79">
        <f t="shared" si="13"/>
        <v>17656.900000000001</v>
      </c>
      <c r="Z78" s="52"/>
      <c r="AA78" s="52"/>
    </row>
    <row r="79" spans="1:27" ht="118.5" customHeight="1" x14ac:dyDescent="0.25">
      <c r="A79" s="99" t="s">
        <v>278</v>
      </c>
      <c r="B79" s="194" t="s">
        <v>279</v>
      </c>
      <c r="C79" s="183"/>
      <c r="D79" s="183"/>
      <c r="E79" s="196"/>
      <c r="F79" s="196"/>
      <c r="G79" s="196"/>
      <c r="H79" s="196"/>
      <c r="I79" s="192"/>
      <c r="J79" s="192"/>
      <c r="K79" s="192"/>
      <c r="L79" s="192"/>
      <c r="M79" s="192"/>
      <c r="N79" s="192"/>
      <c r="O79" s="192"/>
      <c r="P79" s="192"/>
      <c r="Q79" s="194"/>
      <c r="R79" s="68"/>
      <c r="S79" s="77"/>
      <c r="T79" s="52"/>
      <c r="U79" s="52"/>
      <c r="V79" s="52"/>
      <c r="W79" s="79"/>
      <c r="X79" s="79"/>
      <c r="Y79" s="79"/>
      <c r="Z79" s="52"/>
      <c r="AA79" s="52"/>
    </row>
    <row r="80" spans="1:27" ht="409.5" customHeight="1" x14ac:dyDescent="0.25">
      <c r="A80" s="276" t="s">
        <v>41</v>
      </c>
      <c r="B80" s="279" t="s">
        <v>391</v>
      </c>
      <c r="C80" s="302"/>
      <c r="D80" s="279" t="s">
        <v>314</v>
      </c>
      <c r="E80" s="288">
        <v>44378</v>
      </c>
      <c r="F80" s="288">
        <v>44561</v>
      </c>
      <c r="G80" s="288">
        <v>44378</v>
      </c>
      <c r="H80" s="288"/>
      <c r="I80" s="297">
        <v>0</v>
      </c>
      <c r="J80" s="297">
        <v>0</v>
      </c>
      <c r="K80" s="297">
        <v>0</v>
      </c>
      <c r="L80" s="297"/>
      <c r="M80" s="297">
        <v>1633.6</v>
      </c>
      <c r="N80" s="297"/>
      <c r="O80" s="297">
        <v>0</v>
      </c>
      <c r="P80" s="297"/>
      <c r="Q80" s="279"/>
      <c r="R80" s="68"/>
      <c r="S80" s="77">
        <v>1633.6</v>
      </c>
      <c r="T80" s="52"/>
      <c r="U80" s="52"/>
      <c r="V80" s="52"/>
      <c r="W80" s="79">
        <f t="shared" ref="W80:W89" si="14">I80+K80+M80+O80</f>
        <v>1633.6</v>
      </c>
      <c r="X80" s="79">
        <f t="shared" ref="X80:X89" si="15">J80+L80+N80+P80</f>
        <v>0</v>
      </c>
      <c r="Y80" s="79">
        <f t="shared" ref="Y80:Y89" si="16">W80-X80</f>
        <v>1633.6</v>
      </c>
      <c r="Z80" s="52"/>
      <c r="AA80" s="52"/>
    </row>
    <row r="81" spans="1:27" ht="40.5" customHeight="1" x14ac:dyDescent="0.25">
      <c r="A81" s="278"/>
      <c r="B81" s="281"/>
      <c r="C81" s="303"/>
      <c r="D81" s="281"/>
      <c r="E81" s="310"/>
      <c r="F81" s="290"/>
      <c r="G81" s="310"/>
      <c r="H81" s="290"/>
      <c r="I81" s="299"/>
      <c r="J81" s="299"/>
      <c r="K81" s="299"/>
      <c r="L81" s="299"/>
      <c r="M81" s="299"/>
      <c r="N81" s="299"/>
      <c r="O81" s="299"/>
      <c r="P81" s="299"/>
      <c r="Q81" s="281"/>
      <c r="R81" s="68"/>
      <c r="S81" s="77"/>
      <c r="T81" s="52"/>
      <c r="U81" s="52"/>
      <c r="V81" s="52"/>
      <c r="W81" s="79">
        <f t="shared" si="14"/>
        <v>0</v>
      </c>
      <c r="X81" s="79">
        <f t="shared" si="15"/>
        <v>0</v>
      </c>
      <c r="Y81" s="79">
        <f t="shared" si="16"/>
        <v>0</v>
      </c>
      <c r="Z81" s="52"/>
      <c r="AA81" s="52"/>
    </row>
    <row r="82" spans="1:27" ht="303.75" customHeight="1" x14ac:dyDescent="0.25">
      <c r="A82" s="154" t="s">
        <v>43</v>
      </c>
      <c r="B82" s="206" t="s">
        <v>392</v>
      </c>
      <c r="C82" s="155"/>
      <c r="D82" s="206" t="s">
        <v>322</v>
      </c>
      <c r="E82" s="204">
        <v>44287</v>
      </c>
      <c r="F82" s="204">
        <v>44377</v>
      </c>
      <c r="G82" s="204">
        <v>44287</v>
      </c>
      <c r="H82" s="204"/>
      <c r="I82" s="205">
        <v>0</v>
      </c>
      <c r="J82" s="205">
        <v>0</v>
      </c>
      <c r="K82" s="205">
        <v>12262.9</v>
      </c>
      <c r="L82" s="205"/>
      <c r="M82" s="205">
        <v>0</v>
      </c>
      <c r="N82" s="205"/>
      <c r="O82" s="94">
        <v>0</v>
      </c>
      <c r="P82" s="205"/>
      <c r="Q82" s="206"/>
      <c r="R82" s="68"/>
      <c r="S82" s="77">
        <v>3462.9</v>
      </c>
      <c r="T82" s="52"/>
      <c r="U82" s="52"/>
      <c r="V82" s="52"/>
      <c r="W82" s="79">
        <f t="shared" si="14"/>
        <v>12262.9</v>
      </c>
      <c r="X82" s="79">
        <f t="shared" si="15"/>
        <v>0</v>
      </c>
      <c r="Y82" s="79">
        <f t="shared" si="16"/>
        <v>12262.9</v>
      </c>
      <c r="Z82" s="52"/>
      <c r="AA82" s="52"/>
    </row>
    <row r="83" spans="1:27" ht="261.75" customHeight="1" x14ac:dyDescent="0.25">
      <c r="A83" s="154" t="s">
        <v>91</v>
      </c>
      <c r="B83" s="206" t="s">
        <v>210</v>
      </c>
      <c r="C83" s="155"/>
      <c r="D83" s="206" t="s">
        <v>321</v>
      </c>
      <c r="E83" s="204">
        <v>44287</v>
      </c>
      <c r="F83" s="204">
        <v>44377</v>
      </c>
      <c r="G83" s="204">
        <v>44287</v>
      </c>
      <c r="H83" s="204"/>
      <c r="I83" s="205">
        <v>0</v>
      </c>
      <c r="J83" s="205">
        <v>0</v>
      </c>
      <c r="K83" s="205">
        <v>1260</v>
      </c>
      <c r="L83" s="205"/>
      <c r="M83" s="205">
        <v>0</v>
      </c>
      <c r="N83" s="205"/>
      <c r="O83" s="94">
        <v>0</v>
      </c>
      <c r="P83" s="205"/>
      <c r="Q83" s="206"/>
      <c r="R83" s="68"/>
      <c r="S83" s="77">
        <v>308.2</v>
      </c>
      <c r="T83" s="52"/>
      <c r="U83" s="52"/>
      <c r="V83" s="52"/>
      <c r="W83" s="79">
        <f t="shared" si="14"/>
        <v>1260</v>
      </c>
      <c r="X83" s="79">
        <f t="shared" si="15"/>
        <v>0</v>
      </c>
      <c r="Y83" s="79">
        <f t="shared" si="16"/>
        <v>1260</v>
      </c>
      <c r="Z83" s="52"/>
      <c r="AA83" s="52"/>
    </row>
    <row r="84" spans="1:27" ht="243" customHeight="1" x14ac:dyDescent="0.25">
      <c r="A84" s="188" t="s">
        <v>93</v>
      </c>
      <c r="B84" s="195" t="s">
        <v>394</v>
      </c>
      <c r="C84" s="185"/>
      <c r="D84" s="195" t="s">
        <v>322</v>
      </c>
      <c r="E84" s="197">
        <v>44378</v>
      </c>
      <c r="F84" s="197">
        <v>44469</v>
      </c>
      <c r="G84" s="197">
        <v>44378</v>
      </c>
      <c r="H84" s="197"/>
      <c r="I84" s="193">
        <v>0</v>
      </c>
      <c r="J84" s="193">
        <v>0</v>
      </c>
      <c r="K84" s="193">
        <v>0</v>
      </c>
      <c r="L84" s="193"/>
      <c r="M84" s="193">
        <v>700</v>
      </c>
      <c r="N84" s="193"/>
      <c r="O84" s="97">
        <v>0</v>
      </c>
      <c r="P84" s="193"/>
      <c r="Q84" s="195"/>
      <c r="R84" s="68"/>
      <c r="S84" s="77">
        <v>700</v>
      </c>
      <c r="T84" s="52"/>
      <c r="U84" s="52"/>
      <c r="V84" s="52"/>
      <c r="W84" s="79">
        <f t="shared" si="14"/>
        <v>700</v>
      </c>
      <c r="X84" s="79">
        <f t="shared" si="15"/>
        <v>0</v>
      </c>
      <c r="Y84" s="79">
        <f t="shared" si="16"/>
        <v>700</v>
      </c>
      <c r="Z84" s="52"/>
      <c r="AA84" s="52"/>
    </row>
    <row r="85" spans="1:27" ht="165" customHeight="1" x14ac:dyDescent="0.25">
      <c r="A85" s="154" t="s">
        <v>94</v>
      </c>
      <c r="B85" s="206" t="s">
        <v>395</v>
      </c>
      <c r="C85" s="155"/>
      <c r="D85" s="195" t="s">
        <v>321</v>
      </c>
      <c r="E85" s="204">
        <v>44207</v>
      </c>
      <c r="F85" s="204">
        <v>44561</v>
      </c>
      <c r="G85" s="204">
        <v>44207</v>
      </c>
      <c r="H85" s="204"/>
      <c r="I85" s="205">
        <v>4101.8999999999996</v>
      </c>
      <c r="J85" s="205">
        <v>4101.8</v>
      </c>
      <c r="K85" s="205">
        <v>4116.3999999999996</v>
      </c>
      <c r="L85" s="205"/>
      <c r="M85" s="205">
        <v>4116.3999999999996</v>
      </c>
      <c r="N85" s="205"/>
      <c r="O85" s="94">
        <v>4131</v>
      </c>
      <c r="P85" s="205"/>
      <c r="Q85" s="206"/>
      <c r="R85" s="68"/>
      <c r="S85" s="77">
        <v>15002.4</v>
      </c>
      <c r="T85" s="52"/>
      <c r="U85" s="52"/>
      <c r="V85" s="52"/>
      <c r="W85" s="79">
        <f t="shared" si="14"/>
        <v>16465.699999999997</v>
      </c>
      <c r="X85" s="79">
        <f t="shared" si="15"/>
        <v>4101.8</v>
      </c>
      <c r="Y85" s="79">
        <f t="shared" si="16"/>
        <v>12363.899999999998</v>
      </c>
      <c r="Z85" s="52"/>
      <c r="AA85" s="52"/>
    </row>
    <row r="86" spans="1:27" ht="365.25" customHeight="1" x14ac:dyDescent="0.25">
      <c r="A86" s="276" t="s">
        <v>95</v>
      </c>
      <c r="B86" s="279" t="s">
        <v>396</v>
      </c>
      <c r="C86" s="302"/>
      <c r="D86" s="279" t="s">
        <v>320</v>
      </c>
      <c r="E86" s="288">
        <v>44287</v>
      </c>
      <c r="F86" s="288">
        <v>44377</v>
      </c>
      <c r="G86" s="288">
        <v>44287</v>
      </c>
      <c r="H86" s="288"/>
      <c r="I86" s="297">
        <v>0</v>
      </c>
      <c r="J86" s="297">
        <v>0</v>
      </c>
      <c r="K86" s="297">
        <v>1000</v>
      </c>
      <c r="L86" s="297"/>
      <c r="M86" s="297">
        <v>0</v>
      </c>
      <c r="N86" s="297"/>
      <c r="O86" s="297">
        <v>0</v>
      </c>
      <c r="P86" s="297"/>
      <c r="Q86" s="279"/>
      <c r="R86" s="68"/>
      <c r="S86" s="77">
        <v>1000</v>
      </c>
      <c r="T86" s="52"/>
      <c r="U86" s="52"/>
      <c r="V86" s="52"/>
      <c r="W86" s="79">
        <f t="shared" si="14"/>
        <v>1000</v>
      </c>
      <c r="X86" s="79">
        <f t="shared" si="15"/>
        <v>0</v>
      </c>
      <c r="Y86" s="79">
        <f t="shared" si="16"/>
        <v>1000</v>
      </c>
      <c r="Z86" s="52"/>
      <c r="AA86" s="52"/>
    </row>
    <row r="87" spans="1:27" ht="18.75" customHeight="1" x14ac:dyDescent="0.25">
      <c r="A87" s="278"/>
      <c r="B87" s="281"/>
      <c r="C87" s="303"/>
      <c r="D87" s="281"/>
      <c r="E87" s="290"/>
      <c r="F87" s="290"/>
      <c r="G87" s="290"/>
      <c r="H87" s="290"/>
      <c r="I87" s="299"/>
      <c r="J87" s="299"/>
      <c r="K87" s="299"/>
      <c r="L87" s="299"/>
      <c r="M87" s="299"/>
      <c r="N87" s="299"/>
      <c r="O87" s="299"/>
      <c r="P87" s="299"/>
      <c r="Q87" s="281"/>
      <c r="R87" s="68"/>
      <c r="S87" s="77"/>
      <c r="T87" s="52"/>
      <c r="U87" s="52"/>
      <c r="V87" s="52"/>
      <c r="W87" s="79">
        <f t="shared" si="14"/>
        <v>0</v>
      </c>
      <c r="X87" s="79">
        <f t="shared" si="15"/>
        <v>0</v>
      </c>
      <c r="Y87" s="79">
        <f t="shared" si="16"/>
        <v>0</v>
      </c>
      <c r="Z87" s="52"/>
      <c r="AA87" s="52"/>
    </row>
    <row r="88" spans="1:27" ht="375" x14ac:dyDescent="0.25">
      <c r="A88" s="154" t="s">
        <v>97</v>
      </c>
      <c r="B88" s="206" t="s">
        <v>422</v>
      </c>
      <c r="C88" s="155">
        <v>1</v>
      </c>
      <c r="D88" s="206" t="s">
        <v>315</v>
      </c>
      <c r="E88" s="204">
        <v>44378</v>
      </c>
      <c r="F88" s="204">
        <v>44377</v>
      </c>
      <c r="G88" s="204">
        <v>44378</v>
      </c>
      <c r="H88" s="204"/>
      <c r="I88" s="205">
        <v>0</v>
      </c>
      <c r="J88" s="205">
        <v>0</v>
      </c>
      <c r="K88" s="205">
        <v>0</v>
      </c>
      <c r="L88" s="205"/>
      <c r="M88" s="205">
        <v>2260.1</v>
      </c>
      <c r="N88" s="205"/>
      <c r="O88" s="94">
        <v>3699.9</v>
      </c>
      <c r="P88" s="205"/>
      <c r="Q88" s="206"/>
      <c r="R88" s="68"/>
      <c r="S88" s="77">
        <v>6040</v>
      </c>
      <c r="T88" s="52"/>
      <c r="U88" s="52"/>
      <c r="V88" s="52"/>
      <c r="W88" s="79">
        <f t="shared" si="14"/>
        <v>5960</v>
      </c>
      <c r="X88" s="79">
        <f t="shared" si="15"/>
        <v>0</v>
      </c>
      <c r="Y88" s="79">
        <f t="shared" si="16"/>
        <v>5960</v>
      </c>
      <c r="Z88" s="52"/>
      <c r="AA88" s="52"/>
    </row>
    <row r="89" spans="1:27" ht="206.25" x14ac:dyDescent="0.25">
      <c r="A89" s="154" t="s">
        <v>211</v>
      </c>
      <c r="B89" s="206" t="s">
        <v>423</v>
      </c>
      <c r="C89" s="155"/>
      <c r="D89" s="206" t="s">
        <v>337</v>
      </c>
      <c r="E89" s="204">
        <v>44470</v>
      </c>
      <c r="F89" s="204">
        <v>44561</v>
      </c>
      <c r="G89" s="204">
        <v>44470</v>
      </c>
      <c r="H89" s="204"/>
      <c r="I89" s="205">
        <v>0</v>
      </c>
      <c r="J89" s="205">
        <v>0</v>
      </c>
      <c r="K89" s="205">
        <v>0</v>
      </c>
      <c r="L89" s="205">
        <v>0</v>
      </c>
      <c r="M89" s="205">
        <v>0</v>
      </c>
      <c r="N89" s="193">
        <v>0</v>
      </c>
      <c r="O89" s="94">
        <v>20000</v>
      </c>
      <c r="P89" s="205"/>
      <c r="Q89" s="206"/>
      <c r="R89" s="68"/>
      <c r="S89" s="77"/>
      <c r="T89" s="52"/>
      <c r="U89" s="52"/>
      <c r="V89" s="52"/>
      <c r="W89" s="79">
        <f t="shared" si="14"/>
        <v>20000</v>
      </c>
      <c r="X89" s="79">
        <f t="shared" si="15"/>
        <v>0</v>
      </c>
      <c r="Y89" s="79">
        <f t="shared" si="16"/>
        <v>20000</v>
      </c>
      <c r="Z89" s="52"/>
      <c r="AA89" s="52"/>
    </row>
    <row r="90" spans="1:27" ht="236.25" customHeight="1" x14ac:dyDescent="0.25">
      <c r="A90" s="154" t="s">
        <v>44</v>
      </c>
      <c r="B90" s="206" t="s">
        <v>280</v>
      </c>
      <c r="C90" s="155"/>
      <c r="D90" s="206"/>
      <c r="E90" s="204"/>
      <c r="F90" s="204"/>
      <c r="G90" s="204"/>
      <c r="H90" s="204"/>
      <c r="I90" s="205"/>
      <c r="J90" s="205"/>
      <c r="K90" s="205"/>
      <c r="L90" s="205"/>
      <c r="M90" s="205"/>
      <c r="N90" s="193"/>
      <c r="O90" s="94"/>
      <c r="P90" s="205"/>
      <c r="Q90" s="206"/>
      <c r="R90" s="68"/>
      <c r="S90" s="77"/>
      <c r="T90" s="52"/>
      <c r="U90" s="52"/>
      <c r="V90" s="52"/>
      <c r="W90" s="79"/>
      <c r="X90" s="79"/>
      <c r="Y90" s="79"/>
      <c r="Z90" s="52"/>
      <c r="AA90" s="52"/>
    </row>
    <row r="91" spans="1:27" ht="299.25" customHeight="1" x14ac:dyDescent="0.25">
      <c r="A91" s="154" t="s">
        <v>45</v>
      </c>
      <c r="B91" s="206" t="s">
        <v>397</v>
      </c>
      <c r="C91" s="155"/>
      <c r="D91" s="206" t="s">
        <v>316</v>
      </c>
      <c r="E91" s="204">
        <v>1</v>
      </c>
      <c r="F91" s="204">
        <v>44561</v>
      </c>
      <c r="G91" s="204">
        <v>44207</v>
      </c>
      <c r="H91" s="156"/>
      <c r="I91" s="205">
        <v>323.10000000000002</v>
      </c>
      <c r="J91" s="205">
        <v>323.10000000000002</v>
      </c>
      <c r="K91" s="205">
        <v>0</v>
      </c>
      <c r="L91" s="205"/>
      <c r="M91" s="205">
        <v>0</v>
      </c>
      <c r="N91" s="193"/>
      <c r="O91" s="205">
        <v>25743.7</v>
      </c>
      <c r="P91" s="205"/>
      <c r="Q91" s="206"/>
      <c r="R91" s="68"/>
      <c r="S91" s="77"/>
      <c r="T91" s="52"/>
      <c r="U91" s="52"/>
      <c r="V91" s="52"/>
      <c r="W91" s="79">
        <f t="shared" ref="W91:W106" si="17">I91+K91+M91+O91</f>
        <v>26066.799999999999</v>
      </c>
      <c r="X91" s="79">
        <f t="shared" ref="X91:X106" si="18">J91+L91+N91+P91</f>
        <v>323.10000000000002</v>
      </c>
      <c r="Y91" s="79">
        <f t="shared" ref="Y91:Y106" si="19">W91-X91</f>
        <v>25743.7</v>
      </c>
      <c r="Z91" s="52"/>
      <c r="AA91" s="52"/>
    </row>
    <row r="92" spans="1:27" ht="256.5" customHeight="1" x14ac:dyDescent="0.25">
      <c r="A92" s="154"/>
      <c r="B92" s="206" t="s">
        <v>281</v>
      </c>
      <c r="C92" s="155">
        <v>1</v>
      </c>
      <c r="D92" s="206" t="s">
        <v>317</v>
      </c>
      <c r="E92" s="156" t="s">
        <v>24</v>
      </c>
      <c r="F92" s="204">
        <v>44561</v>
      </c>
      <c r="G92" s="156" t="s">
        <v>24</v>
      </c>
      <c r="H92" s="204"/>
      <c r="I92" s="205" t="s">
        <v>24</v>
      </c>
      <c r="J92" s="205" t="s">
        <v>24</v>
      </c>
      <c r="K92" s="205" t="s">
        <v>24</v>
      </c>
      <c r="L92" s="205" t="s">
        <v>24</v>
      </c>
      <c r="M92" s="205" t="s">
        <v>24</v>
      </c>
      <c r="N92" s="205" t="s">
        <v>24</v>
      </c>
      <c r="O92" s="205" t="s">
        <v>24</v>
      </c>
      <c r="P92" s="205" t="s">
        <v>24</v>
      </c>
      <c r="Q92" s="205"/>
      <c r="R92" s="68"/>
      <c r="S92" s="77"/>
      <c r="T92" s="52"/>
      <c r="U92" s="52"/>
      <c r="V92" s="52"/>
      <c r="W92" s="79" t="e">
        <f t="shared" si="17"/>
        <v>#VALUE!</v>
      </c>
      <c r="X92" s="79" t="e">
        <f t="shared" si="18"/>
        <v>#VALUE!</v>
      </c>
      <c r="Y92" s="79" t="e">
        <f t="shared" si="19"/>
        <v>#VALUE!</v>
      </c>
      <c r="Z92" s="52"/>
      <c r="AA92" s="52"/>
    </row>
    <row r="93" spans="1:27" ht="199.5" customHeight="1" x14ac:dyDescent="0.25">
      <c r="A93" s="101"/>
      <c r="B93" s="78" t="s">
        <v>282</v>
      </c>
      <c r="C93" s="155" t="s">
        <v>24</v>
      </c>
      <c r="D93" s="206" t="s">
        <v>318</v>
      </c>
      <c r="E93" s="156" t="s">
        <v>24</v>
      </c>
      <c r="F93" s="204">
        <v>44561</v>
      </c>
      <c r="G93" s="156" t="s">
        <v>24</v>
      </c>
      <c r="H93" s="204"/>
      <c r="I93" s="205" t="s">
        <v>24</v>
      </c>
      <c r="J93" s="205" t="s">
        <v>24</v>
      </c>
      <c r="K93" s="205" t="s">
        <v>24</v>
      </c>
      <c r="L93" s="205" t="s">
        <v>24</v>
      </c>
      <c r="M93" s="205" t="s">
        <v>24</v>
      </c>
      <c r="N93" s="205" t="s">
        <v>24</v>
      </c>
      <c r="O93" s="205" t="s">
        <v>24</v>
      </c>
      <c r="P93" s="205" t="s">
        <v>24</v>
      </c>
      <c r="Q93" s="205"/>
      <c r="R93" s="68"/>
      <c r="S93" s="77"/>
      <c r="T93" s="52"/>
      <c r="U93" s="52"/>
      <c r="V93" s="52"/>
      <c r="W93" s="79" t="e">
        <f t="shared" si="17"/>
        <v>#VALUE!</v>
      </c>
      <c r="X93" s="79" t="e">
        <f t="shared" si="18"/>
        <v>#VALUE!</v>
      </c>
      <c r="Y93" s="79" t="e">
        <f t="shared" si="19"/>
        <v>#VALUE!</v>
      </c>
      <c r="Z93" s="52"/>
      <c r="AA93" s="52"/>
    </row>
    <row r="94" spans="1:27" ht="297" customHeight="1" x14ac:dyDescent="0.25">
      <c r="A94" s="154"/>
      <c r="B94" s="206" t="s">
        <v>283</v>
      </c>
      <c r="C94" s="155" t="s">
        <v>24</v>
      </c>
      <c r="D94" s="206" t="s">
        <v>319</v>
      </c>
      <c r="E94" s="156" t="s">
        <v>24</v>
      </c>
      <c r="F94" s="204">
        <v>44561</v>
      </c>
      <c r="G94" s="156" t="s">
        <v>24</v>
      </c>
      <c r="H94" s="204"/>
      <c r="I94" s="205" t="s">
        <v>24</v>
      </c>
      <c r="J94" s="205" t="s">
        <v>24</v>
      </c>
      <c r="K94" s="205" t="s">
        <v>24</v>
      </c>
      <c r="L94" s="205" t="s">
        <v>24</v>
      </c>
      <c r="M94" s="205" t="s">
        <v>24</v>
      </c>
      <c r="N94" s="205" t="s">
        <v>24</v>
      </c>
      <c r="O94" s="205" t="s">
        <v>24</v>
      </c>
      <c r="P94" s="205" t="s">
        <v>24</v>
      </c>
      <c r="Q94" s="205"/>
      <c r="R94" s="68"/>
      <c r="S94" s="77"/>
      <c r="T94" s="52"/>
      <c r="U94" s="52"/>
      <c r="V94" s="52"/>
      <c r="W94" s="79" t="e">
        <f t="shared" si="17"/>
        <v>#VALUE!</v>
      </c>
      <c r="X94" s="79" t="e">
        <f t="shared" si="18"/>
        <v>#VALUE!</v>
      </c>
      <c r="Y94" s="79" t="e">
        <f t="shared" si="19"/>
        <v>#VALUE!</v>
      </c>
      <c r="Z94" s="52"/>
      <c r="AA94" s="52"/>
    </row>
    <row r="95" spans="1:27" ht="33" customHeight="1" x14ac:dyDescent="0.25">
      <c r="A95" s="80" t="s">
        <v>212</v>
      </c>
      <c r="B95" s="307" t="s">
        <v>213</v>
      </c>
      <c r="C95" s="308"/>
      <c r="D95" s="308"/>
      <c r="E95" s="308"/>
      <c r="F95" s="308"/>
      <c r="G95" s="308"/>
      <c r="H95" s="309"/>
      <c r="I95" s="81">
        <f>I97+I99+I108+I110+I111+I113+I114+I117+I115+I120+I121+I122+I123+I127+I129+I131+I133+I134+I136+I138+I141+I144+I124+I118</f>
        <v>9488681.6000000015</v>
      </c>
      <c r="J95" s="81">
        <f>J97+J99+J108+J110+J111+J113+J114+J117+J115+J120+J121+J122+J123+J127+J129+J131+J133+J134+J136+J138+J141+J144+J124+J118</f>
        <v>9565328.4000000004</v>
      </c>
      <c r="K95" s="81">
        <f>K97+K99+K108+K110+K111+K113+K114+K117+K115+K120+K121+K122+K123+K127+K129+K131+K133+K134+K136+K138+K141+K144+K124+K118+K125</f>
        <v>9561679.5</v>
      </c>
      <c r="L95" s="81">
        <f>L97+L99+L108+L110+L111+L113+L114+L117+L115+L120+L121+L122+L123+L127+L129+L131+L133+L134+L136+L138+L141+L144+L124+L118</f>
        <v>0</v>
      </c>
      <c r="M95" s="81">
        <f>M97+M99+M108+M110+M111+M113+M114+M117+M115+M120+M121+M122+M123+M127+M129+M131+M133+M134+M136+M138+M141+M144+M124+M118</f>
        <v>9601435.4000000004</v>
      </c>
      <c r="N95" s="81">
        <f>N97+N99+N108+N110+N111+N113+N114+N117+N115+N120+N121+N122+N123+N127+N129+N131+N133+N134+N136+N138+N141+N144+N124+N118</f>
        <v>0</v>
      </c>
      <c r="O95" s="81">
        <f>O97+O99+O108+O110+O111+O113+O114+O117+O115+O120+O121+O122+O123+O127+O129+O131+O133+O134+O136+O138+O141+O144+O124+O118</f>
        <v>9673135.4999999963</v>
      </c>
      <c r="P95" s="81">
        <f>P97+P99+P108+P110+P111+P113+P114+P117+P115+P120+P121+P122+P123+P127+P129+P131+P133+P134+P136+P138+P141+P144+P124</f>
        <v>0</v>
      </c>
      <c r="Q95" s="205"/>
      <c r="R95" s="68"/>
      <c r="S95" s="77">
        <f>I95+K95+M95+O95</f>
        <v>38324932</v>
      </c>
      <c r="T95" s="128">
        <f>J95+L95+N95+P95</f>
        <v>9565328.4000000004</v>
      </c>
      <c r="U95" s="83"/>
      <c r="V95" s="83"/>
      <c r="W95" s="79">
        <f t="shared" si="17"/>
        <v>38324932</v>
      </c>
      <c r="X95" s="79">
        <f t="shared" si="18"/>
        <v>9565328.4000000004</v>
      </c>
      <c r="Y95" s="79">
        <f t="shared" si="19"/>
        <v>28759603.600000001</v>
      </c>
      <c r="Z95" s="83"/>
      <c r="AA95" s="83"/>
    </row>
    <row r="96" spans="1:27" ht="240" customHeight="1" x14ac:dyDescent="0.25">
      <c r="A96" s="154" t="s">
        <v>73</v>
      </c>
      <c r="B96" s="84" t="s">
        <v>214</v>
      </c>
      <c r="C96" s="78"/>
      <c r="D96" s="155" t="s">
        <v>24</v>
      </c>
      <c r="E96" s="85"/>
      <c r="F96" s="85"/>
      <c r="G96" s="85"/>
      <c r="H96" s="85"/>
      <c r="I96" s="205"/>
      <c r="J96" s="205"/>
      <c r="K96" s="205"/>
      <c r="L96" s="205"/>
      <c r="M96" s="205"/>
      <c r="N96" s="205"/>
      <c r="O96" s="205"/>
      <c r="P96" s="205"/>
      <c r="Q96" s="206"/>
      <c r="R96" s="68"/>
      <c r="S96" s="77"/>
      <c r="T96" s="52"/>
      <c r="U96" s="52"/>
      <c r="V96" s="52"/>
      <c r="W96" s="79">
        <f t="shared" si="17"/>
        <v>0</v>
      </c>
      <c r="X96" s="79">
        <f t="shared" si="18"/>
        <v>0</v>
      </c>
      <c r="Y96" s="79">
        <f t="shared" si="19"/>
        <v>0</v>
      </c>
      <c r="Z96" s="52"/>
      <c r="AA96" s="52"/>
    </row>
    <row r="97" spans="1:27" ht="258.75" customHeight="1" x14ac:dyDescent="0.25">
      <c r="A97" s="154" t="s">
        <v>32</v>
      </c>
      <c r="B97" s="206" t="s">
        <v>215</v>
      </c>
      <c r="C97" s="155"/>
      <c r="D97" s="206" t="s">
        <v>336</v>
      </c>
      <c r="E97" s="204">
        <v>44207</v>
      </c>
      <c r="F97" s="204">
        <v>44561</v>
      </c>
      <c r="G97" s="204">
        <v>44207</v>
      </c>
      <c r="H97" s="204"/>
      <c r="I97" s="205">
        <f t="shared" ref="I97:O97" si="20">I98</f>
        <v>453921.1</v>
      </c>
      <c r="J97" s="205">
        <f t="shared" si="20"/>
        <v>459637.7</v>
      </c>
      <c r="K97" s="205">
        <f t="shared" si="20"/>
        <v>627590.1</v>
      </c>
      <c r="L97" s="205">
        <f t="shared" si="20"/>
        <v>0</v>
      </c>
      <c r="M97" s="205">
        <f t="shared" si="20"/>
        <v>628090.1</v>
      </c>
      <c r="N97" s="205">
        <f t="shared" si="20"/>
        <v>0</v>
      </c>
      <c r="O97" s="205">
        <f t="shared" si="20"/>
        <v>821259.1</v>
      </c>
      <c r="P97" s="205"/>
      <c r="Q97" s="206"/>
      <c r="R97" s="68"/>
      <c r="S97" s="77"/>
      <c r="T97" s="52"/>
      <c r="U97" s="52"/>
      <c r="V97" s="52"/>
      <c r="W97" s="79">
        <f t="shared" si="17"/>
        <v>2530860.4</v>
      </c>
      <c r="X97" s="79">
        <f t="shared" si="18"/>
        <v>459637.7</v>
      </c>
      <c r="Y97" s="79">
        <f t="shared" si="19"/>
        <v>2071222.7</v>
      </c>
      <c r="Z97" s="52"/>
      <c r="AA97" s="52"/>
    </row>
    <row r="98" spans="1:27" ht="168.75" customHeight="1" x14ac:dyDescent="0.25">
      <c r="A98" s="155" t="s">
        <v>76</v>
      </c>
      <c r="B98" s="206" t="s">
        <v>81</v>
      </c>
      <c r="C98" s="155"/>
      <c r="D98" s="155" t="s">
        <v>24</v>
      </c>
      <c r="E98" s="204">
        <v>44207</v>
      </c>
      <c r="F98" s="204">
        <v>44561</v>
      </c>
      <c r="G98" s="204">
        <v>44207</v>
      </c>
      <c r="H98" s="204"/>
      <c r="I98" s="205">
        <v>453921.1</v>
      </c>
      <c r="J98" s="205">
        <v>459637.7</v>
      </c>
      <c r="K98" s="205">
        <v>627590.1</v>
      </c>
      <c r="L98" s="205">
        <v>0</v>
      </c>
      <c r="M98" s="205">
        <v>628090.1</v>
      </c>
      <c r="N98" s="205">
        <v>0</v>
      </c>
      <c r="O98" s="205">
        <v>821259.1</v>
      </c>
      <c r="P98" s="205"/>
      <c r="Q98" s="206"/>
      <c r="R98" s="68"/>
      <c r="S98" s="77">
        <v>2343479.9</v>
      </c>
      <c r="T98" s="52"/>
      <c r="U98" s="52"/>
      <c r="V98" s="52"/>
      <c r="W98" s="79">
        <f t="shared" si="17"/>
        <v>2530860.4</v>
      </c>
      <c r="X98" s="79">
        <f t="shared" si="18"/>
        <v>459637.7</v>
      </c>
      <c r="Y98" s="79">
        <f t="shared" si="19"/>
        <v>2071222.7</v>
      </c>
      <c r="Z98" s="52"/>
      <c r="AA98" s="52"/>
    </row>
    <row r="99" spans="1:27" ht="270" customHeight="1" x14ac:dyDescent="0.25">
      <c r="A99" s="276" t="s">
        <v>33</v>
      </c>
      <c r="B99" s="279" t="s">
        <v>399</v>
      </c>
      <c r="C99" s="302"/>
      <c r="D99" s="279" t="s">
        <v>284</v>
      </c>
      <c r="E99" s="304">
        <v>44207</v>
      </c>
      <c r="F99" s="304">
        <v>44561</v>
      </c>
      <c r="G99" s="304">
        <v>44207</v>
      </c>
      <c r="H99" s="304"/>
      <c r="I99" s="305">
        <f t="shared" ref="I99:O99" si="21">I101+I102</f>
        <v>52312.999999999993</v>
      </c>
      <c r="J99" s="305">
        <f t="shared" si="21"/>
        <v>52534.299999999996</v>
      </c>
      <c r="K99" s="305">
        <f t="shared" si="21"/>
        <v>81402.7</v>
      </c>
      <c r="L99" s="305">
        <f t="shared" si="21"/>
        <v>0</v>
      </c>
      <c r="M99" s="305">
        <f t="shared" si="21"/>
        <v>82002.600000000006</v>
      </c>
      <c r="N99" s="305">
        <f t="shared" si="21"/>
        <v>0</v>
      </c>
      <c r="O99" s="305">
        <f t="shared" si="21"/>
        <v>102692.5</v>
      </c>
      <c r="P99" s="305"/>
      <c r="Q99" s="306"/>
      <c r="R99" s="68"/>
      <c r="S99" s="77"/>
      <c r="T99" s="52"/>
      <c r="U99" s="52"/>
      <c r="V99" s="52"/>
      <c r="W99" s="79">
        <f t="shared" si="17"/>
        <v>318410.8</v>
      </c>
      <c r="X99" s="79">
        <f t="shared" si="18"/>
        <v>52534.299999999996</v>
      </c>
      <c r="Y99" s="79">
        <f t="shared" si="19"/>
        <v>265876.5</v>
      </c>
      <c r="Z99" s="52"/>
      <c r="AA99" s="52"/>
    </row>
    <row r="100" spans="1:27" ht="240.75" customHeight="1" x14ac:dyDescent="0.25">
      <c r="A100" s="278"/>
      <c r="B100" s="281"/>
      <c r="C100" s="303"/>
      <c r="D100" s="281"/>
      <c r="E100" s="304"/>
      <c r="F100" s="304"/>
      <c r="G100" s="304"/>
      <c r="H100" s="304"/>
      <c r="I100" s="305"/>
      <c r="J100" s="305"/>
      <c r="K100" s="305"/>
      <c r="L100" s="305"/>
      <c r="M100" s="305"/>
      <c r="N100" s="305"/>
      <c r="O100" s="305"/>
      <c r="P100" s="305"/>
      <c r="Q100" s="306"/>
      <c r="R100" s="68"/>
      <c r="S100" s="77"/>
      <c r="T100" s="52"/>
      <c r="U100" s="52"/>
      <c r="V100" s="52"/>
      <c r="W100" s="79">
        <f t="shared" si="17"/>
        <v>0</v>
      </c>
      <c r="X100" s="79">
        <f t="shared" si="18"/>
        <v>0</v>
      </c>
      <c r="Y100" s="79">
        <f t="shared" si="19"/>
        <v>0</v>
      </c>
      <c r="Z100" s="52"/>
      <c r="AA100" s="52"/>
    </row>
    <row r="101" spans="1:27" ht="20.25" x14ac:dyDescent="0.25">
      <c r="A101" s="154" t="s">
        <v>101</v>
      </c>
      <c r="B101" s="206" t="s">
        <v>81</v>
      </c>
      <c r="C101" s="155"/>
      <c r="D101" s="155" t="s">
        <v>24</v>
      </c>
      <c r="E101" s="204">
        <v>44207</v>
      </c>
      <c r="F101" s="204">
        <v>44561</v>
      </c>
      <c r="G101" s="204">
        <v>44207</v>
      </c>
      <c r="H101" s="204"/>
      <c r="I101" s="205">
        <v>15184.6</v>
      </c>
      <c r="J101" s="205">
        <v>15405.9</v>
      </c>
      <c r="K101" s="205">
        <v>26478.799999999999</v>
      </c>
      <c r="L101" s="205"/>
      <c r="M101" s="205">
        <v>26878.9</v>
      </c>
      <c r="N101" s="205"/>
      <c r="O101" s="205">
        <v>34573.199999999997</v>
      </c>
      <c r="P101" s="205"/>
      <c r="Q101" s="206"/>
      <c r="R101" s="68"/>
      <c r="S101" s="77">
        <v>89788.7</v>
      </c>
      <c r="T101" s="52"/>
      <c r="U101" s="52"/>
      <c r="V101" s="52"/>
      <c r="W101" s="79">
        <f t="shared" si="17"/>
        <v>103115.5</v>
      </c>
      <c r="X101" s="79">
        <f t="shared" si="18"/>
        <v>15405.9</v>
      </c>
      <c r="Y101" s="79">
        <f t="shared" si="19"/>
        <v>87709.6</v>
      </c>
      <c r="Z101" s="52"/>
      <c r="AA101" s="52"/>
    </row>
    <row r="102" spans="1:27" ht="83.25" customHeight="1" x14ac:dyDescent="0.25">
      <c r="A102" s="154" t="s">
        <v>102</v>
      </c>
      <c r="B102" s="206" t="s">
        <v>103</v>
      </c>
      <c r="C102" s="155"/>
      <c r="D102" s="155" t="s">
        <v>24</v>
      </c>
      <c r="E102" s="204">
        <v>44207</v>
      </c>
      <c r="F102" s="204">
        <v>44561</v>
      </c>
      <c r="G102" s="204">
        <v>44207</v>
      </c>
      <c r="H102" s="204"/>
      <c r="I102" s="205">
        <f t="shared" ref="I102:O102" si="22">I103+I104+I105</f>
        <v>37128.399999999994</v>
      </c>
      <c r="J102" s="205">
        <f t="shared" si="22"/>
        <v>37128.399999999994</v>
      </c>
      <c r="K102" s="205">
        <f t="shared" si="22"/>
        <v>54923.9</v>
      </c>
      <c r="L102" s="205">
        <f t="shared" si="22"/>
        <v>0</v>
      </c>
      <c r="M102" s="205">
        <f t="shared" si="22"/>
        <v>55123.7</v>
      </c>
      <c r="N102" s="205">
        <f t="shared" si="22"/>
        <v>0</v>
      </c>
      <c r="O102" s="205">
        <f t="shared" si="22"/>
        <v>68119.3</v>
      </c>
      <c r="P102" s="205"/>
      <c r="Q102" s="206"/>
      <c r="R102" s="68"/>
      <c r="S102" s="77"/>
      <c r="T102" s="52"/>
      <c r="U102" s="52"/>
      <c r="V102" s="52"/>
      <c r="W102" s="79">
        <f t="shared" si="17"/>
        <v>215295.3</v>
      </c>
      <c r="X102" s="79">
        <f t="shared" si="18"/>
        <v>37128.399999999994</v>
      </c>
      <c r="Y102" s="79">
        <f t="shared" si="19"/>
        <v>178166.9</v>
      </c>
      <c r="Z102" s="52"/>
      <c r="AA102" s="52"/>
    </row>
    <row r="103" spans="1:27" ht="75" x14ac:dyDescent="0.25">
      <c r="A103" s="154" t="s">
        <v>104</v>
      </c>
      <c r="B103" s="200" t="s">
        <v>86</v>
      </c>
      <c r="C103" s="184"/>
      <c r="D103" s="184" t="s">
        <v>24</v>
      </c>
      <c r="E103" s="204">
        <v>44207</v>
      </c>
      <c r="F103" s="204">
        <v>44561</v>
      </c>
      <c r="G103" s="204">
        <v>44207</v>
      </c>
      <c r="H103" s="201"/>
      <c r="I103" s="202">
        <v>36466.699999999997</v>
      </c>
      <c r="J103" s="202">
        <v>36466.699999999997</v>
      </c>
      <c r="K103" s="202">
        <v>52286.3</v>
      </c>
      <c r="L103" s="202"/>
      <c r="M103" s="202">
        <v>52286.2</v>
      </c>
      <c r="N103" s="202"/>
      <c r="O103" s="96">
        <v>68105.8</v>
      </c>
      <c r="P103" s="205"/>
      <c r="Q103" s="200"/>
      <c r="R103" s="68"/>
      <c r="S103" s="77">
        <v>184625.4</v>
      </c>
      <c r="T103" s="52"/>
      <c r="U103" s="52"/>
      <c r="V103" s="52"/>
      <c r="W103" s="79">
        <f t="shared" si="17"/>
        <v>209145</v>
      </c>
      <c r="X103" s="79">
        <f t="shared" si="18"/>
        <v>36466.699999999997</v>
      </c>
      <c r="Y103" s="79">
        <f t="shared" si="19"/>
        <v>172678.3</v>
      </c>
      <c r="Z103" s="52"/>
      <c r="AA103" s="52"/>
    </row>
    <row r="104" spans="1:27" ht="48.75" customHeight="1" x14ac:dyDescent="0.25">
      <c r="A104" s="154" t="s">
        <v>105</v>
      </c>
      <c r="B104" s="206" t="s">
        <v>88</v>
      </c>
      <c r="C104" s="155"/>
      <c r="D104" s="155" t="s">
        <v>24</v>
      </c>
      <c r="E104" s="204">
        <v>44287</v>
      </c>
      <c r="F104" s="204">
        <v>44469</v>
      </c>
      <c r="G104" s="204">
        <v>44287</v>
      </c>
      <c r="H104" s="204"/>
      <c r="I104" s="205">
        <v>0</v>
      </c>
      <c r="J104" s="205">
        <v>0</v>
      </c>
      <c r="K104" s="205">
        <v>2300</v>
      </c>
      <c r="L104" s="205"/>
      <c r="M104" s="205">
        <v>2500</v>
      </c>
      <c r="N104" s="205"/>
      <c r="O104" s="94">
        <v>0</v>
      </c>
      <c r="P104" s="202"/>
      <c r="Q104" s="206"/>
      <c r="R104" s="68"/>
      <c r="S104" s="77">
        <v>32000</v>
      </c>
      <c r="T104" s="52"/>
      <c r="U104" s="52"/>
      <c r="V104" s="52"/>
      <c r="W104" s="79">
        <f t="shared" si="17"/>
        <v>4800</v>
      </c>
      <c r="X104" s="79">
        <f t="shared" si="18"/>
        <v>0</v>
      </c>
      <c r="Y104" s="79">
        <f t="shared" si="19"/>
        <v>4800</v>
      </c>
      <c r="Z104" s="52"/>
      <c r="AA104" s="52"/>
    </row>
    <row r="105" spans="1:27" ht="90" customHeight="1" x14ac:dyDescent="0.25">
      <c r="A105" s="186" t="s">
        <v>106</v>
      </c>
      <c r="B105" s="279" t="s">
        <v>400</v>
      </c>
      <c r="C105" s="302"/>
      <c r="D105" s="302" t="s">
        <v>24</v>
      </c>
      <c r="E105" s="288">
        <v>44207</v>
      </c>
      <c r="F105" s="288">
        <v>44561</v>
      </c>
      <c r="G105" s="288">
        <v>44207</v>
      </c>
      <c r="H105" s="288"/>
      <c r="I105" s="297">
        <v>661.7</v>
      </c>
      <c r="J105" s="297">
        <v>661.7</v>
      </c>
      <c r="K105" s="297">
        <v>337.6</v>
      </c>
      <c r="L105" s="297"/>
      <c r="M105" s="297">
        <v>337.5</v>
      </c>
      <c r="N105" s="297"/>
      <c r="O105" s="297">
        <v>13.5</v>
      </c>
      <c r="P105" s="297"/>
      <c r="Q105" s="279"/>
      <c r="R105" s="68"/>
      <c r="S105" s="77">
        <v>1254.4000000000001</v>
      </c>
      <c r="T105" s="52"/>
      <c r="U105" s="52"/>
      <c r="V105" s="52"/>
      <c r="W105" s="79">
        <f t="shared" si="17"/>
        <v>1350.3000000000002</v>
      </c>
      <c r="X105" s="79">
        <f t="shared" si="18"/>
        <v>661.7</v>
      </c>
      <c r="Y105" s="79">
        <f t="shared" si="19"/>
        <v>688.60000000000014</v>
      </c>
      <c r="Z105" s="52"/>
      <c r="AA105" s="52"/>
    </row>
    <row r="106" spans="1:27" ht="408.75" customHeight="1" x14ac:dyDescent="0.25">
      <c r="A106" s="188"/>
      <c r="B106" s="281"/>
      <c r="C106" s="303"/>
      <c r="D106" s="303"/>
      <c r="E106" s="290"/>
      <c r="F106" s="290"/>
      <c r="G106" s="290"/>
      <c r="H106" s="290"/>
      <c r="I106" s="299"/>
      <c r="J106" s="299"/>
      <c r="K106" s="299"/>
      <c r="L106" s="299"/>
      <c r="M106" s="299"/>
      <c r="N106" s="299"/>
      <c r="O106" s="299"/>
      <c r="P106" s="299"/>
      <c r="Q106" s="281"/>
      <c r="R106" s="68"/>
      <c r="S106" s="77"/>
      <c r="T106" s="52"/>
      <c r="U106" s="52"/>
      <c r="V106" s="52"/>
      <c r="W106" s="79">
        <f t="shared" si="17"/>
        <v>0</v>
      </c>
      <c r="X106" s="79">
        <f t="shared" si="18"/>
        <v>0</v>
      </c>
      <c r="Y106" s="79">
        <f t="shared" si="19"/>
        <v>0</v>
      </c>
      <c r="Z106" s="52"/>
      <c r="AA106" s="52"/>
    </row>
    <row r="107" spans="1:27" ht="408.75" customHeight="1" x14ac:dyDescent="0.25">
      <c r="A107" s="187" t="s">
        <v>275</v>
      </c>
      <c r="B107" s="200" t="s">
        <v>285</v>
      </c>
      <c r="C107" s="184"/>
      <c r="D107" s="184"/>
      <c r="E107" s="201"/>
      <c r="F107" s="201"/>
      <c r="G107" s="201"/>
      <c r="H107" s="201"/>
      <c r="I107" s="202"/>
      <c r="J107" s="202"/>
      <c r="K107" s="202"/>
      <c r="L107" s="202"/>
      <c r="M107" s="202"/>
      <c r="N107" s="202"/>
      <c r="O107" s="202"/>
      <c r="P107" s="202"/>
      <c r="Q107" s="200"/>
      <c r="R107" s="68"/>
      <c r="S107" s="77"/>
      <c r="T107" s="52"/>
      <c r="U107" s="52"/>
      <c r="V107" s="52"/>
      <c r="W107" s="79"/>
      <c r="X107" s="79"/>
      <c r="Y107" s="79"/>
      <c r="Z107" s="52"/>
      <c r="AA107" s="52"/>
    </row>
    <row r="108" spans="1:27" ht="334.5" customHeight="1" x14ac:dyDescent="0.25">
      <c r="A108" s="186" t="s">
        <v>78</v>
      </c>
      <c r="B108" s="207" t="s">
        <v>433</v>
      </c>
      <c r="C108" s="207"/>
      <c r="D108" s="207" t="s">
        <v>323</v>
      </c>
      <c r="E108" s="196">
        <v>44207</v>
      </c>
      <c r="F108" s="196">
        <v>44561</v>
      </c>
      <c r="G108" s="196">
        <v>44207</v>
      </c>
      <c r="H108" s="196"/>
      <c r="I108" s="192">
        <v>97853.2</v>
      </c>
      <c r="J108" s="192">
        <v>97853.2</v>
      </c>
      <c r="K108" s="192">
        <v>87963.4</v>
      </c>
      <c r="L108" s="192"/>
      <c r="M108" s="192">
        <v>87963.3</v>
      </c>
      <c r="N108" s="192"/>
      <c r="O108" s="192">
        <v>78073.3</v>
      </c>
      <c r="P108" s="192"/>
      <c r="Q108" s="207"/>
      <c r="R108" s="68"/>
      <c r="S108" s="77">
        <v>290480.3</v>
      </c>
      <c r="T108" s="52"/>
      <c r="U108" s="52"/>
      <c r="V108" s="52"/>
      <c r="W108" s="79">
        <f t="shared" ref="W108:W118" si="23">I108+K108+M108+O108</f>
        <v>351853.19999999995</v>
      </c>
      <c r="X108" s="79">
        <f t="shared" ref="X108:X118" si="24">J108+L108+N108+P108</f>
        <v>97853.2</v>
      </c>
      <c r="Y108" s="79">
        <f t="shared" ref="Y108:Y118" si="25">W108-X108</f>
        <v>253999.99999999994</v>
      </c>
      <c r="Z108" s="52"/>
      <c r="AA108" s="52"/>
    </row>
    <row r="109" spans="1:27" ht="239.25" customHeight="1" x14ac:dyDescent="0.25">
      <c r="A109" s="92"/>
      <c r="B109" s="92" t="s">
        <v>432</v>
      </c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68"/>
      <c r="S109" s="77"/>
      <c r="T109" s="52"/>
      <c r="U109" s="52"/>
      <c r="V109" s="52"/>
      <c r="W109" s="79">
        <f t="shared" si="23"/>
        <v>0</v>
      </c>
      <c r="X109" s="79">
        <f t="shared" si="24"/>
        <v>0</v>
      </c>
      <c r="Y109" s="79">
        <f t="shared" si="25"/>
        <v>0</v>
      </c>
      <c r="Z109" s="52"/>
      <c r="AA109" s="52"/>
    </row>
    <row r="110" spans="1:27" ht="196.5" customHeight="1" x14ac:dyDescent="0.25">
      <c r="A110" s="188" t="s">
        <v>34</v>
      </c>
      <c r="B110" s="195" t="s">
        <v>401</v>
      </c>
      <c r="C110" s="185"/>
      <c r="D110" s="195" t="s">
        <v>324</v>
      </c>
      <c r="E110" s="197">
        <v>44207</v>
      </c>
      <c r="F110" s="197">
        <v>44561</v>
      </c>
      <c r="G110" s="197">
        <v>44207</v>
      </c>
      <c r="H110" s="197"/>
      <c r="I110" s="193">
        <v>244005.9</v>
      </c>
      <c r="J110" s="193">
        <v>244080.6</v>
      </c>
      <c r="K110" s="193">
        <v>262869</v>
      </c>
      <c r="L110" s="193"/>
      <c r="M110" s="193">
        <v>262869</v>
      </c>
      <c r="N110" s="193"/>
      <c r="O110" s="97">
        <v>281732.09999999998</v>
      </c>
      <c r="P110" s="193"/>
      <c r="Q110" s="195"/>
      <c r="R110" s="68"/>
      <c r="S110" s="77">
        <v>954916</v>
      </c>
      <c r="T110" s="52"/>
      <c r="U110" s="52"/>
      <c r="V110" s="52"/>
      <c r="W110" s="79">
        <f t="shared" si="23"/>
        <v>1051476</v>
      </c>
      <c r="X110" s="79">
        <f t="shared" si="24"/>
        <v>244080.6</v>
      </c>
      <c r="Y110" s="79">
        <f t="shared" si="25"/>
        <v>807395.4</v>
      </c>
      <c r="Z110" s="52"/>
      <c r="AA110" s="52"/>
    </row>
    <row r="111" spans="1:27" ht="408.75" customHeight="1" x14ac:dyDescent="0.25">
      <c r="A111" s="276" t="s">
        <v>35</v>
      </c>
      <c r="B111" s="279" t="s">
        <v>431</v>
      </c>
      <c r="C111" s="302"/>
      <c r="D111" s="279" t="s">
        <v>325</v>
      </c>
      <c r="E111" s="288">
        <v>44207</v>
      </c>
      <c r="F111" s="288">
        <v>44561</v>
      </c>
      <c r="G111" s="288">
        <v>44207</v>
      </c>
      <c r="H111" s="288"/>
      <c r="I111" s="297">
        <v>25722.6</v>
      </c>
      <c r="J111" s="297">
        <v>25723</v>
      </c>
      <c r="K111" s="297">
        <v>43514.5</v>
      </c>
      <c r="L111" s="297"/>
      <c r="M111" s="297">
        <v>43514.6</v>
      </c>
      <c r="N111" s="297"/>
      <c r="O111" s="297">
        <v>61141.4</v>
      </c>
      <c r="P111" s="297"/>
      <c r="Q111" s="279"/>
      <c r="R111" s="68"/>
      <c r="S111" s="77">
        <v>140508.9</v>
      </c>
      <c r="T111" s="52"/>
      <c r="U111" s="52"/>
      <c r="V111" s="52"/>
      <c r="W111" s="79">
        <f t="shared" si="23"/>
        <v>173893.1</v>
      </c>
      <c r="X111" s="79">
        <f t="shared" si="24"/>
        <v>25723</v>
      </c>
      <c r="Y111" s="79">
        <f t="shared" si="25"/>
        <v>148170.1</v>
      </c>
      <c r="Z111" s="52"/>
      <c r="AA111" s="52"/>
    </row>
    <row r="112" spans="1:27" ht="117.75" customHeight="1" x14ac:dyDescent="0.25">
      <c r="A112" s="278"/>
      <c r="B112" s="281"/>
      <c r="C112" s="303"/>
      <c r="D112" s="281"/>
      <c r="E112" s="290"/>
      <c r="F112" s="290"/>
      <c r="G112" s="290"/>
      <c r="H112" s="290"/>
      <c r="I112" s="299"/>
      <c r="J112" s="299"/>
      <c r="K112" s="299"/>
      <c r="L112" s="299"/>
      <c r="M112" s="299"/>
      <c r="N112" s="299"/>
      <c r="O112" s="299"/>
      <c r="P112" s="299"/>
      <c r="Q112" s="281"/>
      <c r="R112" s="68"/>
      <c r="S112" s="77"/>
      <c r="T112" s="52"/>
      <c r="U112" s="52"/>
      <c r="V112" s="52"/>
      <c r="W112" s="79">
        <f t="shared" si="23"/>
        <v>0</v>
      </c>
      <c r="X112" s="79">
        <f t="shared" si="24"/>
        <v>0</v>
      </c>
      <c r="Y112" s="79">
        <f t="shared" si="25"/>
        <v>0</v>
      </c>
      <c r="Z112" s="52"/>
      <c r="AA112" s="52"/>
    </row>
    <row r="113" spans="1:27" ht="319.5" customHeight="1" x14ac:dyDescent="0.25">
      <c r="A113" s="187" t="s">
        <v>37</v>
      </c>
      <c r="B113" s="200" t="s">
        <v>403</v>
      </c>
      <c r="C113" s="184"/>
      <c r="D113" s="200" t="s">
        <v>325</v>
      </c>
      <c r="E113" s="201">
        <v>44207</v>
      </c>
      <c r="F113" s="201">
        <v>44561</v>
      </c>
      <c r="G113" s="201">
        <v>44207</v>
      </c>
      <c r="H113" s="201"/>
      <c r="I113" s="202">
        <v>4061.6</v>
      </c>
      <c r="J113" s="202">
        <v>4193.1000000000004</v>
      </c>
      <c r="K113" s="202">
        <v>11338.6</v>
      </c>
      <c r="L113" s="202"/>
      <c r="M113" s="202">
        <v>11338.6</v>
      </c>
      <c r="N113" s="202"/>
      <c r="O113" s="96">
        <v>18615.5</v>
      </c>
      <c r="P113" s="202"/>
      <c r="Q113" s="200"/>
      <c r="R113" s="68"/>
      <c r="S113" s="77">
        <v>20996.3</v>
      </c>
      <c r="T113" s="52"/>
      <c r="U113" s="52"/>
      <c r="V113" s="52"/>
      <c r="W113" s="79">
        <f t="shared" si="23"/>
        <v>45354.3</v>
      </c>
      <c r="X113" s="79">
        <f t="shared" si="24"/>
        <v>4193.1000000000004</v>
      </c>
      <c r="Y113" s="79">
        <f t="shared" si="25"/>
        <v>41161.200000000004</v>
      </c>
      <c r="Z113" s="52"/>
      <c r="AA113" s="52"/>
    </row>
    <row r="114" spans="1:27" ht="393.75" customHeight="1" x14ac:dyDescent="0.25">
      <c r="A114" s="186" t="s">
        <v>108</v>
      </c>
      <c r="B114" s="194" t="s">
        <v>404</v>
      </c>
      <c r="C114" s="183"/>
      <c r="D114" s="194" t="s">
        <v>325</v>
      </c>
      <c r="E114" s="204">
        <v>44207</v>
      </c>
      <c r="F114" s="204">
        <v>44561</v>
      </c>
      <c r="G114" s="204">
        <v>44207</v>
      </c>
      <c r="H114" s="196"/>
      <c r="I114" s="192">
        <v>926122.6</v>
      </c>
      <c r="J114" s="192">
        <v>926954.6</v>
      </c>
      <c r="K114" s="192">
        <v>1010038.6</v>
      </c>
      <c r="L114" s="192"/>
      <c r="M114" s="192">
        <v>1010038.6</v>
      </c>
      <c r="N114" s="192"/>
      <c r="O114" s="192">
        <v>1093954.7</v>
      </c>
      <c r="P114" s="192"/>
      <c r="Q114" s="194"/>
      <c r="R114" s="68"/>
      <c r="S114" s="77">
        <v>3135473.6</v>
      </c>
      <c r="T114" s="52"/>
      <c r="U114" s="52"/>
      <c r="V114" s="52"/>
      <c r="W114" s="79">
        <f t="shared" si="23"/>
        <v>4040154.5</v>
      </c>
      <c r="X114" s="79">
        <f t="shared" si="24"/>
        <v>926954.6</v>
      </c>
      <c r="Y114" s="79">
        <f t="shared" si="25"/>
        <v>3113199.9</v>
      </c>
      <c r="Z114" s="52"/>
      <c r="AA114" s="52"/>
    </row>
    <row r="115" spans="1:27" ht="408.75" customHeight="1" x14ac:dyDescent="0.25">
      <c r="A115" s="276" t="s">
        <v>109</v>
      </c>
      <c r="B115" s="279" t="s">
        <v>405</v>
      </c>
      <c r="C115" s="302">
        <v>3</v>
      </c>
      <c r="D115" s="279" t="s">
        <v>325</v>
      </c>
      <c r="E115" s="288">
        <v>44207</v>
      </c>
      <c r="F115" s="288">
        <v>44561</v>
      </c>
      <c r="G115" s="288">
        <v>44207</v>
      </c>
      <c r="H115" s="288"/>
      <c r="I115" s="297">
        <v>896700.2</v>
      </c>
      <c r="J115" s="297">
        <v>897172.4</v>
      </c>
      <c r="K115" s="297">
        <v>962560.6</v>
      </c>
      <c r="L115" s="297"/>
      <c r="M115" s="297">
        <v>962560.6</v>
      </c>
      <c r="N115" s="297"/>
      <c r="O115" s="297">
        <v>1028421</v>
      </c>
      <c r="P115" s="297"/>
      <c r="Q115" s="279"/>
      <c r="R115" s="68"/>
      <c r="S115" s="77">
        <v>3566016.8</v>
      </c>
      <c r="T115" s="52"/>
      <c r="U115" s="52"/>
      <c r="V115" s="52"/>
      <c r="W115" s="79">
        <f t="shared" si="23"/>
        <v>3850242.4</v>
      </c>
      <c r="X115" s="79">
        <f t="shared" si="24"/>
        <v>897172.4</v>
      </c>
      <c r="Y115" s="79">
        <f t="shared" si="25"/>
        <v>2953070</v>
      </c>
      <c r="Z115" s="52"/>
      <c r="AA115" s="52"/>
    </row>
    <row r="116" spans="1:27" ht="378" customHeight="1" x14ac:dyDescent="0.25">
      <c r="A116" s="278"/>
      <c r="B116" s="281"/>
      <c r="C116" s="303"/>
      <c r="D116" s="281"/>
      <c r="E116" s="290"/>
      <c r="F116" s="290"/>
      <c r="G116" s="290"/>
      <c r="H116" s="290"/>
      <c r="I116" s="299"/>
      <c r="J116" s="299"/>
      <c r="K116" s="299"/>
      <c r="L116" s="299"/>
      <c r="M116" s="299"/>
      <c r="N116" s="299"/>
      <c r="O116" s="299"/>
      <c r="P116" s="299"/>
      <c r="Q116" s="281"/>
      <c r="R116" s="68"/>
      <c r="S116" s="77"/>
      <c r="T116" s="52"/>
      <c r="U116" s="52"/>
      <c r="V116" s="52"/>
      <c r="W116" s="79">
        <f t="shared" si="23"/>
        <v>0</v>
      </c>
      <c r="X116" s="79">
        <f t="shared" si="24"/>
        <v>0</v>
      </c>
      <c r="Y116" s="79">
        <f t="shared" si="25"/>
        <v>0</v>
      </c>
      <c r="Z116" s="52"/>
      <c r="AA116" s="52"/>
    </row>
    <row r="117" spans="1:27" ht="300" x14ac:dyDescent="0.25">
      <c r="A117" s="154" t="s">
        <v>110</v>
      </c>
      <c r="B117" s="195" t="s">
        <v>406</v>
      </c>
      <c r="C117" s="185">
        <v>3</v>
      </c>
      <c r="D117" s="195" t="s">
        <v>325</v>
      </c>
      <c r="E117" s="204">
        <v>44207</v>
      </c>
      <c r="F117" s="204">
        <v>44561</v>
      </c>
      <c r="G117" s="204">
        <v>44207</v>
      </c>
      <c r="H117" s="204"/>
      <c r="I117" s="193">
        <v>1620655.5</v>
      </c>
      <c r="J117" s="193">
        <v>1621311.2</v>
      </c>
      <c r="K117" s="193">
        <v>1940419.6</v>
      </c>
      <c r="L117" s="193"/>
      <c r="M117" s="193">
        <v>1940419.5</v>
      </c>
      <c r="N117" s="193"/>
      <c r="O117" s="97">
        <v>2260183.6</v>
      </c>
      <c r="P117" s="193"/>
      <c r="Q117" s="206"/>
      <c r="R117" s="68"/>
      <c r="S117" s="77">
        <v>2319195.4</v>
      </c>
      <c r="T117" s="52"/>
      <c r="U117" s="52"/>
      <c r="V117" s="52"/>
      <c r="W117" s="79">
        <f t="shared" si="23"/>
        <v>7761678.1999999993</v>
      </c>
      <c r="X117" s="79">
        <f t="shared" si="24"/>
        <v>1621311.2</v>
      </c>
      <c r="Y117" s="79">
        <f t="shared" si="25"/>
        <v>6140366.9999999991</v>
      </c>
      <c r="Z117" s="52"/>
      <c r="AA117" s="52"/>
    </row>
    <row r="118" spans="1:27" ht="168.75" customHeight="1" x14ac:dyDescent="0.25">
      <c r="A118" s="154" t="s">
        <v>250</v>
      </c>
      <c r="B118" s="195" t="s">
        <v>407</v>
      </c>
      <c r="C118" s="185"/>
      <c r="D118" s="195" t="s">
        <v>286</v>
      </c>
      <c r="E118" s="204">
        <v>44207</v>
      </c>
      <c r="F118" s="204">
        <v>44561</v>
      </c>
      <c r="G118" s="204">
        <v>44207</v>
      </c>
      <c r="H118" s="204"/>
      <c r="I118" s="193">
        <v>3766955.2</v>
      </c>
      <c r="J118" s="193">
        <v>3767155.1</v>
      </c>
      <c r="K118" s="193">
        <v>2932039.2</v>
      </c>
      <c r="L118" s="193"/>
      <c r="M118" s="193">
        <v>2932039.3</v>
      </c>
      <c r="N118" s="193"/>
      <c r="O118" s="97">
        <v>2097123.2</v>
      </c>
      <c r="P118" s="193"/>
      <c r="Q118" s="206"/>
      <c r="R118" s="68"/>
      <c r="S118" s="77"/>
      <c r="T118" s="52"/>
      <c r="U118" s="52"/>
      <c r="V118" s="52"/>
      <c r="W118" s="79">
        <f t="shared" si="23"/>
        <v>11728156.899999999</v>
      </c>
      <c r="X118" s="79">
        <f t="shared" si="24"/>
        <v>3767155.1</v>
      </c>
      <c r="Y118" s="79">
        <f t="shared" si="25"/>
        <v>7961001.7999999989</v>
      </c>
      <c r="Z118" s="52"/>
      <c r="AA118" s="52"/>
    </row>
    <row r="119" spans="1:27" ht="77.25" customHeight="1" x14ac:dyDescent="0.25">
      <c r="A119" s="154" t="s">
        <v>278</v>
      </c>
      <c r="B119" s="195" t="s">
        <v>287</v>
      </c>
      <c r="C119" s="185"/>
      <c r="D119" s="195"/>
      <c r="E119" s="204"/>
      <c r="F119" s="204"/>
      <c r="G119" s="204"/>
      <c r="H119" s="204"/>
      <c r="I119" s="193"/>
      <c r="J119" s="193"/>
      <c r="K119" s="193"/>
      <c r="L119" s="193"/>
      <c r="M119" s="193"/>
      <c r="N119" s="193"/>
      <c r="O119" s="97"/>
      <c r="P119" s="193"/>
      <c r="Q119" s="206"/>
      <c r="R119" s="68"/>
      <c r="S119" s="77"/>
      <c r="T119" s="52"/>
      <c r="U119" s="52"/>
      <c r="V119" s="52"/>
      <c r="W119" s="79"/>
      <c r="X119" s="79"/>
      <c r="Y119" s="79"/>
      <c r="Z119" s="52"/>
      <c r="AA119" s="52"/>
    </row>
    <row r="120" spans="1:27" ht="178.5" customHeight="1" x14ac:dyDescent="0.25">
      <c r="A120" s="154" t="s">
        <v>39</v>
      </c>
      <c r="B120" s="206" t="s">
        <v>408</v>
      </c>
      <c r="C120" s="155"/>
      <c r="D120" s="206" t="s">
        <v>326</v>
      </c>
      <c r="E120" s="204">
        <v>44287</v>
      </c>
      <c r="F120" s="204">
        <v>44377</v>
      </c>
      <c r="G120" s="204"/>
      <c r="H120" s="204"/>
      <c r="I120" s="205">
        <v>0</v>
      </c>
      <c r="J120" s="205">
        <v>0</v>
      </c>
      <c r="K120" s="205">
        <v>17241.400000000001</v>
      </c>
      <c r="L120" s="205"/>
      <c r="M120" s="205">
        <v>0</v>
      </c>
      <c r="N120" s="205"/>
      <c r="O120" s="94">
        <v>0</v>
      </c>
      <c r="P120" s="205"/>
      <c r="Q120" s="206"/>
      <c r="R120" s="68"/>
      <c r="S120" s="77">
        <v>487.5</v>
      </c>
      <c r="T120" s="52"/>
      <c r="U120" s="52"/>
      <c r="V120" s="52"/>
      <c r="W120" s="79">
        <f t="shared" ref="W120:X125" si="26">I120+K120+M120+O120</f>
        <v>17241.400000000001</v>
      </c>
      <c r="X120" s="79">
        <f t="shared" si="26"/>
        <v>0</v>
      </c>
      <c r="Y120" s="79">
        <f t="shared" ref="Y120:Y125" si="27">W120-X120</f>
        <v>17241.400000000001</v>
      </c>
      <c r="Z120" s="52"/>
      <c r="AA120" s="52"/>
    </row>
    <row r="121" spans="1:27" ht="195.75" customHeight="1" x14ac:dyDescent="0.25">
      <c r="A121" s="154" t="s">
        <v>41</v>
      </c>
      <c r="B121" s="195" t="s">
        <v>409</v>
      </c>
      <c r="C121" s="185"/>
      <c r="D121" s="195" t="s">
        <v>327</v>
      </c>
      <c r="E121" s="201">
        <v>44207</v>
      </c>
      <c r="F121" s="201">
        <v>44561</v>
      </c>
      <c r="G121" s="201">
        <v>44207</v>
      </c>
      <c r="H121" s="201"/>
      <c r="I121" s="193">
        <v>14500</v>
      </c>
      <c r="J121" s="193">
        <v>14500</v>
      </c>
      <c r="K121" s="193">
        <v>18691</v>
      </c>
      <c r="L121" s="193"/>
      <c r="M121" s="193">
        <v>20998</v>
      </c>
      <c r="N121" s="193"/>
      <c r="O121" s="97">
        <v>25184</v>
      </c>
      <c r="P121" s="193"/>
      <c r="Q121" s="195"/>
      <c r="R121" s="68"/>
      <c r="S121" s="77">
        <v>75900</v>
      </c>
      <c r="T121" s="52"/>
      <c r="U121" s="52"/>
      <c r="V121" s="52"/>
      <c r="W121" s="79">
        <f t="shared" si="26"/>
        <v>79373</v>
      </c>
      <c r="X121" s="79">
        <f t="shared" si="26"/>
        <v>14500</v>
      </c>
      <c r="Y121" s="79">
        <f t="shared" si="27"/>
        <v>64873</v>
      </c>
      <c r="Z121" s="52"/>
      <c r="AA121" s="52"/>
    </row>
    <row r="122" spans="1:27" ht="198" customHeight="1" x14ac:dyDescent="0.25">
      <c r="A122" s="154" t="s">
        <v>43</v>
      </c>
      <c r="B122" s="206" t="s">
        <v>216</v>
      </c>
      <c r="C122" s="155"/>
      <c r="D122" s="206" t="s">
        <v>325</v>
      </c>
      <c r="E122" s="196">
        <v>44207</v>
      </c>
      <c r="F122" s="196">
        <v>44561</v>
      </c>
      <c r="G122" s="196">
        <v>44207</v>
      </c>
      <c r="H122" s="196"/>
      <c r="I122" s="205">
        <v>370036.3</v>
      </c>
      <c r="J122" s="205">
        <v>370070.9</v>
      </c>
      <c r="K122" s="205">
        <v>361881.59999999998</v>
      </c>
      <c r="L122" s="205"/>
      <c r="M122" s="205">
        <v>361881.5</v>
      </c>
      <c r="N122" s="205"/>
      <c r="O122" s="94">
        <v>353726.8</v>
      </c>
      <c r="P122" s="205"/>
      <c r="Q122" s="206"/>
      <c r="R122" s="68"/>
      <c r="S122" s="77">
        <v>1255337.6000000001</v>
      </c>
      <c r="T122" s="52"/>
      <c r="U122" s="52"/>
      <c r="V122" s="52"/>
      <c r="W122" s="79">
        <f t="shared" si="26"/>
        <v>1447526.2</v>
      </c>
      <c r="X122" s="79">
        <f t="shared" si="26"/>
        <v>370070.9</v>
      </c>
      <c r="Y122" s="79">
        <f t="shared" si="27"/>
        <v>1077455.2999999998</v>
      </c>
      <c r="Z122" s="52"/>
      <c r="AA122" s="52"/>
    </row>
    <row r="123" spans="1:27" ht="195.75" customHeight="1" x14ac:dyDescent="0.25">
      <c r="A123" s="154" t="s">
        <v>91</v>
      </c>
      <c r="B123" s="206" t="s">
        <v>111</v>
      </c>
      <c r="C123" s="155"/>
      <c r="D123" s="206" t="s">
        <v>328</v>
      </c>
      <c r="E123" s="204">
        <v>44207</v>
      </c>
      <c r="F123" s="204">
        <v>44561</v>
      </c>
      <c r="G123" s="204">
        <v>44207</v>
      </c>
      <c r="H123" s="204"/>
      <c r="I123" s="205">
        <v>4674.5</v>
      </c>
      <c r="J123" s="205">
        <v>4862.5</v>
      </c>
      <c r="K123" s="205">
        <v>8205.9</v>
      </c>
      <c r="L123" s="205"/>
      <c r="M123" s="205">
        <v>11695.9</v>
      </c>
      <c r="N123" s="205"/>
      <c r="O123" s="205">
        <v>11717.3</v>
      </c>
      <c r="P123" s="205"/>
      <c r="Q123" s="206"/>
      <c r="R123" s="68"/>
      <c r="S123" s="77">
        <v>36089.5</v>
      </c>
      <c r="T123" s="52"/>
      <c r="U123" s="52"/>
      <c r="V123" s="52"/>
      <c r="W123" s="79">
        <f t="shared" si="26"/>
        <v>36293.599999999999</v>
      </c>
      <c r="X123" s="79">
        <f t="shared" si="26"/>
        <v>4862.5</v>
      </c>
      <c r="Y123" s="79">
        <f t="shared" si="27"/>
        <v>31431.1</v>
      </c>
      <c r="Z123" s="52"/>
      <c r="AA123" s="52"/>
    </row>
    <row r="124" spans="1:27" ht="180" customHeight="1" x14ac:dyDescent="0.25">
      <c r="A124" s="154" t="s">
        <v>94</v>
      </c>
      <c r="B124" s="206" t="s">
        <v>430</v>
      </c>
      <c r="C124" s="155"/>
      <c r="D124" s="206" t="s">
        <v>329</v>
      </c>
      <c r="E124" s="204">
        <v>44207</v>
      </c>
      <c r="F124" s="204">
        <v>44561</v>
      </c>
      <c r="G124" s="204">
        <v>44207</v>
      </c>
      <c r="H124" s="204"/>
      <c r="I124" s="205">
        <v>126763.1</v>
      </c>
      <c r="J124" s="205">
        <v>133938.70000000001</v>
      </c>
      <c r="K124" s="205">
        <v>109981.7</v>
      </c>
      <c r="L124" s="205"/>
      <c r="M124" s="205">
        <v>160348.5</v>
      </c>
      <c r="N124" s="205"/>
      <c r="O124" s="94">
        <v>152487.6</v>
      </c>
      <c r="P124" s="205"/>
      <c r="Q124" s="206"/>
      <c r="R124" s="68"/>
      <c r="S124" s="77">
        <v>419126.2</v>
      </c>
      <c r="T124" s="52"/>
      <c r="U124" s="52"/>
      <c r="V124" s="52"/>
      <c r="W124" s="79">
        <f t="shared" si="26"/>
        <v>549580.9</v>
      </c>
      <c r="X124" s="79">
        <f t="shared" si="26"/>
        <v>133938.70000000001</v>
      </c>
      <c r="Y124" s="79">
        <f t="shared" si="27"/>
        <v>415642.2</v>
      </c>
      <c r="Z124" s="52"/>
      <c r="AA124" s="52"/>
    </row>
    <row r="125" spans="1:27" ht="77.25" customHeight="1" x14ac:dyDescent="0.25">
      <c r="A125" s="154" t="s">
        <v>95</v>
      </c>
      <c r="B125" s="84" t="s">
        <v>412</v>
      </c>
      <c r="C125" s="155"/>
      <c r="D125" s="206" t="s">
        <v>288</v>
      </c>
      <c r="E125" s="204">
        <v>44287</v>
      </c>
      <c r="F125" s="204">
        <v>44378</v>
      </c>
      <c r="G125" s="204">
        <v>44287</v>
      </c>
      <c r="H125" s="204">
        <v>44286</v>
      </c>
      <c r="I125" s="205">
        <v>0</v>
      </c>
      <c r="J125" s="205">
        <v>0</v>
      </c>
      <c r="K125" s="205">
        <v>266.3</v>
      </c>
      <c r="L125" s="205"/>
      <c r="M125" s="205">
        <v>0</v>
      </c>
      <c r="N125" s="205"/>
      <c r="O125" s="94">
        <v>0</v>
      </c>
      <c r="P125" s="205"/>
      <c r="Q125" s="206"/>
      <c r="R125" s="68"/>
      <c r="S125" s="77"/>
      <c r="T125" s="52"/>
      <c r="U125" s="52"/>
      <c r="V125" s="52"/>
      <c r="W125" s="79">
        <f t="shared" si="26"/>
        <v>266.3</v>
      </c>
      <c r="X125" s="79">
        <f t="shared" si="26"/>
        <v>0</v>
      </c>
      <c r="Y125" s="79">
        <f t="shared" si="27"/>
        <v>266.3</v>
      </c>
      <c r="Z125" s="52"/>
      <c r="AA125" s="52"/>
    </row>
    <row r="126" spans="1:27" ht="141.75" customHeight="1" x14ac:dyDescent="0.25">
      <c r="A126" s="186" t="s">
        <v>44</v>
      </c>
      <c r="B126" s="170" t="s">
        <v>289</v>
      </c>
      <c r="C126" s="183"/>
      <c r="D126" s="194"/>
      <c r="E126" s="196"/>
      <c r="F126" s="196"/>
      <c r="G126" s="196"/>
      <c r="H126" s="196"/>
      <c r="I126" s="192"/>
      <c r="J126" s="192"/>
      <c r="K126" s="192"/>
      <c r="L126" s="192"/>
      <c r="M126" s="192"/>
      <c r="N126" s="192"/>
      <c r="O126" s="89"/>
      <c r="P126" s="192"/>
      <c r="Q126" s="194"/>
      <c r="R126" s="68"/>
      <c r="S126" s="77"/>
      <c r="T126" s="52"/>
      <c r="U126" s="52"/>
      <c r="V126" s="52"/>
      <c r="W126" s="79"/>
      <c r="X126" s="79"/>
      <c r="Y126" s="79"/>
      <c r="Z126" s="52"/>
      <c r="AA126" s="52"/>
    </row>
    <row r="127" spans="1:27" ht="408.75" customHeight="1" x14ac:dyDescent="0.25">
      <c r="A127" s="276" t="s">
        <v>45</v>
      </c>
      <c r="B127" s="279" t="s">
        <v>413</v>
      </c>
      <c r="C127" s="302"/>
      <c r="D127" s="279" t="s">
        <v>330</v>
      </c>
      <c r="E127" s="288">
        <v>44207</v>
      </c>
      <c r="F127" s="288">
        <v>44561</v>
      </c>
      <c r="G127" s="288">
        <v>44207</v>
      </c>
      <c r="H127" s="288"/>
      <c r="I127" s="297">
        <v>461009.9</v>
      </c>
      <c r="J127" s="297">
        <v>500092.8</v>
      </c>
      <c r="K127" s="297">
        <v>493646.1</v>
      </c>
      <c r="L127" s="297"/>
      <c r="M127" s="297">
        <v>493646</v>
      </c>
      <c r="N127" s="297"/>
      <c r="O127" s="297">
        <v>526282.1</v>
      </c>
      <c r="P127" s="297"/>
      <c r="Q127" s="279"/>
      <c r="R127" s="68"/>
      <c r="S127" s="77">
        <v>1845868.9</v>
      </c>
      <c r="T127" s="52"/>
      <c r="U127" s="52"/>
      <c r="V127" s="52"/>
      <c r="W127" s="79">
        <f t="shared" ref="W127:W139" si="28">I127+K127+M127+O127</f>
        <v>1974584.1</v>
      </c>
      <c r="X127" s="79">
        <f t="shared" ref="X127:X139" si="29">J127+L127+N127+P127</f>
        <v>500092.8</v>
      </c>
      <c r="Y127" s="79">
        <f t="shared" ref="Y127:Y139" si="30">W127-X127</f>
        <v>1474491.3</v>
      </c>
      <c r="Z127" s="52"/>
      <c r="AA127" s="52"/>
    </row>
    <row r="128" spans="1:27" ht="201" customHeight="1" x14ac:dyDescent="0.25">
      <c r="A128" s="278"/>
      <c r="B128" s="281"/>
      <c r="C128" s="303"/>
      <c r="D128" s="281"/>
      <c r="E128" s="290"/>
      <c r="F128" s="290"/>
      <c r="G128" s="290"/>
      <c r="H128" s="290"/>
      <c r="I128" s="299"/>
      <c r="J128" s="299"/>
      <c r="K128" s="299"/>
      <c r="L128" s="299"/>
      <c r="M128" s="299"/>
      <c r="N128" s="299"/>
      <c r="O128" s="299"/>
      <c r="P128" s="299"/>
      <c r="Q128" s="281"/>
      <c r="R128" s="68"/>
      <c r="S128" s="77"/>
      <c r="T128" s="52"/>
      <c r="U128" s="52"/>
      <c r="V128" s="52"/>
      <c r="W128" s="79">
        <f t="shared" si="28"/>
        <v>0</v>
      </c>
      <c r="X128" s="79">
        <f t="shared" si="29"/>
        <v>0</v>
      </c>
      <c r="Y128" s="79">
        <f t="shared" si="30"/>
        <v>0</v>
      </c>
      <c r="Z128" s="52"/>
      <c r="AA128" s="52"/>
    </row>
    <row r="129" spans="1:27" ht="209.25" customHeight="1" x14ac:dyDescent="0.25">
      <c r="A129" s="186" t="s">
        <v>46</v>
      </c>
      <c r="B129" s="207" t="s">
        <v>429</v>
      </c>
      <c r="C129" s="207"/>
      <c r="D129" s="207" t="s">
        <v>331</v>
      </c>
      <c r="E129" s="196">
        <v>44207</v>
      </c>
      <c r="F129" s="196">
        <v>44561</v>
      </c>
      <c r="G129" s="196">
        <v>44207</v>
      </c>
      <c r="H129" s="196"/>
      <c r="I129" s="192">
        <v>311387.40000000002</v>
      </c>
      <c r="J129" s="192">
        <v>326050.59999999998</v>
      </c>
      <c r="K129" s="192">
        <v>426337.7</v>
      </c>
      <c r="L129" s="192"/>
      <c r="M129" s="192">
        <v>426337.8</v>
      </c>
      <c r="N129" s="192"/>
      <c r="O129" s="192">
        <v>541288.1</v>
      </c>
      <c r="P129" s="192"/>
      <c r="Q129" s="207"/>
      <c r="R129" s="68"/>
      <c r="S129" s="77">
        <v>1530312.3</v>
      </c>
      <c r="T129" s="52"/>
      <c r="U129" s="52"/>
      <c r="V129" s="52"/>
      <c r="W129" s="79">
        <f t="shared" si="28"/>
        <v>1705351</v>
      </c>
      <c r="X129" s="79">
        <f t="shared" si="29"/>
        <v>326050.59999999998</v>
      </c>
      <c r="Y129" s="79">
        <f t="shared" si="30"/>
        <v>1379300.4</v>
      </c>
      <c r="Z129" s="52"/>
      <c r="AA129" s="52"/>
    </row>
    <row r="130" spans="1:27" ht="307.5" customHeight="1" x14ac:dyDescent="0.25">
      <c r="A130" s="188"/>
      <c r="B130" s="203" t="s">
        <v>428</v>
      </c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68"/>
      <c r="S130" s="77"/>
      <c r="T130" s="52"/>
      <c r="U130" s="52"/>
      <c r="V130" s="52"/>
      <c r="W130" s="79">
        <f t="shared" si="28"/>
        <v>0</v>
      </c>
      <c r="X130" s="79">
        <f t="shared" si="29"/>
        <v>0</v>
      </c>
      <c r="Y130" s="79">
        <f t="shared" si="30"/>
        <v>0</v>
      </c>
      <c r="Z130" s="52"/>
      <c r="AA130" s="52"/>
    </row>
    <row r="131" spans="1:27" ht="408.75" customHeight="1" x14ac:dyDescent="0.25">
      <c r="A131" s="276" t="s">
        <v>113</v>
      </c>
      <c r="B131" s="279" t="s">
        <v>415</v>
      </c>
      <c r="C131" s="302"/>
      <c r="D131" s="279" t="s">
        <v>331</v>
      </c>
      <c r="E131" s="288">
        <v>44207</v>
      </c>
      <c r="F131" s="288">
        <v>44561</v>
      </c>
      <c r="G131" s="288">
        <v>44207</v>
      </c>
      <c r="H131" s="288"/>
      <c r="I131" s="297">
        <v>1572.5</v>
      </c>
      <c r="J131" s="297">
        <v>1721.3</v>
      </c>
      <c r="K131" s="297">
        <v>4100.3</v>
      </c>
      <c r="L131" s="297"/>
      <c r="M131" s="297">
        <v>4100.3</v>
      </c>
      <c r="N131" s="297"/>
      <c r="O131" s="297">
        <v>6628.1</v>
      </c>
      <c r="P131" s="297"/>
      <c r="Q131" s="279"/>
      <c r="R131" s="68"/>
      <c r="S131" s="77">
        <v>7646.6</v>
      </c>
      <c r="T131" s="52"/>
      <c r="U131" s="52"/>
      <c r="V131" s="52"/>
      <c r="W131" s="79">
        <f t="shared" si="28"/>
        <v>16401.2</v>
      </c>
      <c r="X131" s="79">
        <f t="shared" si="29"/>
        <v>1721.3</v>
      </c>
      <c r="Y131" s="79">
        <f t="shared" si="30"/>
        <v>14679.900000000001</v>
      </c>
      <c r="Z131" s="52"/>
      <c r="AA131" s="52"/>
    </row>
    <row r="132" spans="1:27" ht="117" customHeight="1" x14ac:dyDescent="0.25">
      <c r="A132" s="278"/>
      <c r="B132" s="281"/>
      <c r="C132" s="303"/>
      <c r="D132" s="281"/>
      <c r="E132" s="290"/>
      <c r="F132" s="290"/>
      <c r="G132" s="290"/>
      <c r="H132" s="290"/>
      <c r="I132" s="299"/>
      <c r="J132" s="299"/>
      <c r="K132" s="299"/>
      <c r="L132" s="299"/>
      <c r="M132" s="299"/>
      <c r="N132" s="299"/>
      <c r="O132" s="299"/>
      <c r="P132" s="299"/>
      <c r="Q132" s="281"/>
      <c r="R132" s="68"/>
      <c r="S132" s="77"/>
      <c r="T132" s="52"/>
      <c r="U132" s="52"/>
      <c r="V132" s="52"/>
      <c r="W132" s="79">
        <f t="shared" si="28"/>
        <v>0</v>
      </c>
      <c r="X132" s="79">
        <f t="shared" si="29"/>
        <v>0</v>
      </c>
      <c r="Y132" s="79">
        <f t="shared" si="30"/>
        <v>0</v>
      </c>
      <c r="Z132" s="52"/>
      <c r="AA132" s="52"/>
    </row>
    <row r="133" spans="1:27" ht="408.75" customHeight="1" x14ac:dyDescent="0.25">
      <c r="A133" s="154" t="s">
        <v>114</v>
      </c>
      <c r="B133" s="78" t="s">
        <v>416</v>
      </c>
      <c r="C133" s="78"/>
      <c r="D133" s="78" t="s">
        <v>331</v>
      </c>
      <c r="E133" s="204">
        <v>44207</v>
      </c>
      <c r="F133" s="204">
        <v>44561</v>
      </c>
      <c r="G133" s="204">
        <v>44207</v>
      </c>
      <c r="H133" s="204"/>
      <c r="I133" s="205">
        <v>1817.7</v>
      </c>
      <c r="J133" s="205">
        <v>1822.4</v>
      </c>
      <c r="K133" s="205">
        <v>5186.2</v>
      </c>
      <c r="L133" s="205"/>
      <c r="M133" s="205">
        <v>5186.1000000000004</v>
      </c>
      <c r="N133" s="205"/>
      <c r="O133" s="205">
        <v>8554.6</v>
      </c>
      <c r="P133" s="205"/>
      <c r="Q133" s="78"/>
      <c r="R133" s="68"/>
      <c r="S133" s="77">
        <v>9563.6</v>
      </c>
      <c r="T133" s="52"/>
      <c r="U133" s="52"/>
      <c r="V133" s="52"/>
      <c r="W133" s="79">
        <f t="shared" si="28"/>
        <v>20744.599999999999</v>
      </c>
      <c r="X133" s="79">
        <f t="shared" si="29"/>
        <v>1822.4</v>
      </c>
      <c r="Y133" s="79">
        <f t="shared" si="30"/>
        <v>18922.199999999997</v>
      </c>
      <c r="Z133" s="52"/>
      <c r="AA133" s="52"/>
    </row>
    <row r="134" spans="1:27" ht="408.75" customHeight="1" x14ac:dyDescent="0.25">
      <c r="A134" s="276" t="s">
        <v>115</v>
      </c>
      <c r="B134" s="279" t="s">
        <v>417</v>
      </c>
      <c r="C134" s="302"/>
      <c r="D134" s="279" t="s">
        <v>331</v>
      </c>
      <c r="E134" s="288">
        <v>44207</v>
      </c>
      <c r="F134" s="288">
        <v>44561</v>
      </c>
      <c r="G134" s="288">
        <v>44207</v>
      </c>
      <c r="H134" s="288"/>
      <c r="I134" s="297">
        <v>67776.399999999994</v>
      </c>
      <c r="J134" s="297">
        <v>71871.5</v>
      </c>
      <c r="K134" s="297">
        <v>97152.8</v>
      </c>
      <c r="L134" s="297"/>
      <c r="M134" s="297">
        <v>97152.9</v>
      </c>
      <c r="N134" s="297"/>
      <c r="O134" s="297">
        <v>126529.60000000001</v>
      </c>
      <c r="P134" s="297"/>
      <c r="Q134" s="279"/>
      <c r="R134" s="68"/>
      <c r="S134" s="77">
        <v>295508.7</v>
      </c>
      <c r="T134" s="52"/>
      <c r="U134" s="52"/>
      <c r="V134" s="52"/>
      <c r="W134" s="79">
        <f t="shared" si="28"/>
        <v>388611.7</v>
      </c>
      <c r="X134" s="79">
        <f t="shared" si="29"/>
        <v>71871.5</v>
      </c>
      <c r="Y134" s="79">
        <f t="shared" si="30"/>
        <v>316740.2</v>
      </c>
      <c r="Z134" s="52"/>
      <c r="AA134" s="52"/>
    </row>
    <row r="135" spans="1:27" ht="320.25" customHeight="1" x14ac:dyDescent="0.25">
      <c r="A135" s="278"/>
      <c r="B135" s="281"/>
      <c r="C135" s="303"/>
      <c r="D135" s="281"/>
      <c r="E135" s="290"/>
      <c r="F135" s="290"/>
      <c r="G135" s="290"/>
      <c r="H135" s="290"/>
      <c r="I135" s="299"/>
      <c r="J135" s="299"/>
      <c r="K135" s="299"/>
      <c r="L135" s="299"/>
      <c r="M135" s="299"/>
      <c r="N135" s="299"/>
      <c r="O135" s="299"/>
      <c r="P135" s="299"/>
      <c r="Q135" s="281"/>
      <c r="R135" s="68"/>
      <c r="S135" s="77"/>
      <c r="T135" s="52"/>
      <c r="U135" s="52"/>
      <c r="V135" s="52"/>
      <c r="W135" s="79">
        <f t="shared" si="28"/>
        <v>0</v>
      </c>
      <c r="X135" s="79">
        <f t="shared" si="29"/>
        <v>0</v>
      </c>
      <c r="Y135" s="79">
        <f t="shared" si="30"/>
        <v>0</v>
      </c>
      <c r="Z135" s="52"/>
      <c r="AA135" s="52"/>
    </row>
    <row r="136" spans="1:27" ht="291" customHeight="1" x14ac:dyDescent="0.25">
      <c r="A136" s="186" t="s">
        <v>116</v>
      </c>
      <c r="B136" s="207" t="s">
        <v>427</v>
      </c>
      <c r="C136" s="207"/>
      <c r="D136" s="207" t="s">
        <v>332</v>
      </c>
      <c r="E136" s="196">
        <v>44207</v>
      </c>
      <c r="F136" s="196">
        <v>44561</v>
      </c>
      <c r="G136" s="196">
        <v>44207</v>
      </c>
      <c r="H136" s="196"/>
      <c r="I136" s="192">
        <v>4741.7</v>
      </c>
      <c r="J136" s="192">
        <v>5028.6000000000004</v>
      </c>
      <c r="K136" s="192">
        <v>7003.7</v>
      </c>
      <c r="L136" s="192"/>
      <c r="M136" s="192">
        <v>7003.7</v>
      </c>
      <c r="N136" s="192"/>
      <c r="O136" s="192">
        <v>9265.7000000000007</v>
      </c>
      <c r="P136" s="192"/>
      <c r="Q136" s="207"/>
      <c r="R136" s="68"/>
      <c r="S136" s="77">
        <v>26260.5</v>
      </c>
      <c r="T136" s="52"/>
      <c r="U136" s="52"/>
      <c r="V136" s="52"/>
      <c r="W136" s="79">
        <f t="shared" si="28"/>
        <v>28014.799999999999</v>
      </c>
      <c r="X136" s="79">
        <f t="shared" si="29"/>
        <v>5028.6000000000004</v>
      </c>
      <c r="Y136" s="79">
        <f t="shared" si="30"/>
        <v>22986.199999999997</v>
      </c>
      <c r="Z136" s="52"/>
      <c r="AA136" s="52"/>
    </row>
    <row r="137" spans="1:27" ht="157.5" customHeight="1" x14ac:dyDescent="0.25">
      <c r="A137" s="92"/>
      <c r="B137" s="91" t="s">
        <v>426</v>
      </c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68"/>
      <c r="S137" s="77"/>
      <c r="T137" s="52"/>
      <c r="U137" s="52"/>
      <c r="V137" s="52"/>
      <c r="W137" s="79">
        <f t="shared" si="28"/>
        <v>0</v>
      </c>
      <c r="X137" s="79">
        <f t="shared" si="29"/>
        <v>0</v>
      </c>
      <c r="Y137" s="79">
        <f t="shared" si="30"/>
        <v>0</v>
      </c>
      <c r="Z137" s="52"/>
      <c r="AA137" s="52"/>
    </row>
    <row r="138" spans="1:27" ht="312.75" customHeight="1" x14ac:dyDescent="0.25">
      <c r="A138" s="276" t="s">
        <v>117</v>
      </c>
      <c r="B138" s="279" t="s">
        <v>419</v>
      </c>
      <c r="C138" s="302"/>
      <c r="D138" s="279" t="s">
        <v>333</v>
      </c>
      <c r="E138" s="288">
        <v>44207</v>
      </c>
      <c r="F138" s="288">
        <v>44561</v>
      </c>
      <c r="G138" s="288">
        <v>44207</v>
      </c>
      <c r="H138" s="288"/>
      <c r="I138" s="297">
        <v>33188.699999999997</v>
      </c>
      <c r="J138" s="297">
        <v>35110.5</v>
      </c>
      <c r="K138" s="297">
        <v>45601.2</v>
      </c>
      <c r="L138" s="297"/>
      <c r="M138" s="297">
        <v>45601.2</v>
      </c>
      <c r="N138" s="297"/>
      <c r="O138" s="297">
        <v>58013.7</v>
      </c>
      <c r="P138" s="297"/>
      <c r="Q138" s="279"/>
      <c r="R138" s="68"/>
      <c r="S138" s="77">
        <v>129133.2</v>
      </c>
      <c r="T138" s="52"/>
      <c r="U138" s="52"/>
      <c r="V138" s="52"/>
      <c r="W138" s="79">
        <f t="shared" si="28"/>
        <v>182404.8</v>
      </c>
      <c r="X138" s="79">
        <f t="shared" si="29"/>
        <v>35110.5</v>
      </c>
      <c r="Y138" s="79">
        <f t="shared" si="30"/>
        <v>147294.29999999999</v>
      </c>
      <c r="Z138" s="52"/>
      <c r="AA138" s="52"/>
    </row>
    <row r="139" spans="1:27" ht="61.5" customHeight="1" x14ac:dyDescent="0.25">
      <c r="A139" s="278"/>
      <c r="B139" s="281"/>
      <c r="C139" s="303"/>
      <c r="D139" s="281"/>
      <c r="E139" s="290"/>
      <c r="F139" s="290"/>
      <c r="G139" s="290"/>
      <c r="H139" s="290"/>
      <c r="I139" s="299"/>
      <c r="J139" s="299"/>
      <c r="K139" s="299"/>
      <c r="L139" s="299"/>
      <c r="M139" s="299"/>
      <c r="N139" s="299"/>
      <c r="O139" s="299"/>
      <c r="P139" s="299"/>
      <c r="Q139" s="281"/>
      <c r="R139" s="68"/>
      <c r="S139" s="77"/>
      <c r="T139" s="52"/>
      <c r="U139" s="52"/>
      <c r="V139" s="52"/>
      <c r="W139" s="79">
        <f t="shared" si="28"/>
        <v>0</v>
      </c>
      <c r="X139" s="79">
        <f t="shared" si="29"/>
        <v>0</v>
      </c>
      <c r="Y139" s="79">
        <f t="shared" si="30"/>
        <v>0</v>
      </c>
      <c r="Z139" s="52"/>
      <c r="AA139" s="52"/>
    </row>
    <row r="140" spans="1:27" ht="96.75" customHeight="1" x14ac:dyDescent="0.25">
      <c r="A140" s="187" t="s">
        <v>290</v>
      </c>
      <c r="B140" s="200" t="s">
        <v>291</v>
      </c>
      <c r="C140" s="184"/>
      <c r="D140" s="200"/>
      <c r="E140" s="201"/>
      <c r="F140" s="201"/>
      <c r="G140" s="201"/>
      <c r="H140" s="201"/>
      <c r="I140" s="202"/>
      <c r="J140" s="202"/>
      <c r="K140" s="202"/>
      <c r="L140" s="202"/>
      <c r="M140" s="202"/>
      <c r="N140" s="202"/>
      <c r="O140" s="202"/>
      <c r="P140" s="202"/>
      <c r="Q140" s="200"/>
      <c r="R140" s="68"/>
      <c r="S140" s="77"/>
      <c r="T140" s="52"/>
      <c r="U140" s="52"/>
      <c r="V140" s="52"/>
      <c r="W140" s="79"/>
      <c r="X140" s="79"/>
      <c r="Y140" s="79"/>
      <c r="Z140" s="52"/>
      <c r="AA140" s="52"/>
    </row>
    <row r="141" spans="1:27" ht="382.5" customHeight="1" x14ac:dyDescent="0.25">
      <c r="A141" s="276" t="s">
        <v>118</v>
      </c>
      <c r="B141" s="279" t="s">
        <v>420</v>
      </c>
      <c r="C141" s="302"/>
      <c r="D141" s="279" t="s">
        <v>334</v>
      </c>
      <c r="E141" s="288">
        <v>44287</v>
      </c>
      <c r="F141" s="288">
        <v>44561</v>
      </c>
      <c r="G141" s="288">
        <v>44287</v>
      </c>
      <c r="H141" s="288"/>
      <c r="I141" s="297">
        <v>0</v>
      </c>
      <c r="J141" s="297">
        <v>0</v>
      </c>
      <c r="K141" s="297">
        <v>130.6</v>
      </c>
      <c r="L141" s="297"/>
      <c r="M141" s="297">
        <v>130.6</v>
      </c>
      <c r="N141" s="297"/>
      <c r="O141" s="297">
        <v>130.6</v>
      </c>
      <c r="P141" s="297"/>
      <c r="Q141" s="279"/>
      <c r="R141" s="68"/>
      <c r="S141" s="77">
        <v>182.1</v>
      </c>
      <c r="T141" s="52"/>
      <c r="U141" s="52"/>
      <c r="V141" s="52"/>
      <c r="W141" s="79">
        <f>I141+K141+M141+O141</f>
        <v>391.79999999999995</v>
      </c>
      <c r="X141" s="79">
        <f>J141+L141+N141+P141</f>
        <v>0</v>
      </c>
      <c r="Y141" s="79">
        <f>W141-X141</f>
        <v>391.79999999999995</v>
      </c>
      <c r="Z141" s="52"/>
      <c r="AA141" s="52"/>
    </row>
    <row r="142" spans="1:27" ht="98.25" customHeight="1" x14ac:dyDescent="0.25">
      <c r="A142" s="278"/>
      <c r="B142" s="281"/>
      <c r="C142" s="303"/>
      <c r="D142" s="281"/>
      <c r="E142" s="290"/>
      <c r="F142" s="290"/>
      <c r="G142" s="290"/>
      <c r="H142" s="290"/>
      <c r="I142" s="299"/>
      <c r="J142" s="299"/>
      <c r="K142" s="299"/>
      <c r="L142" s="299"/>
      <c r="M142" s="299"/>
      <c r="N142" s="299"/>
      <c r="O142" s="299"/>
      <c r="P142" s="299"/>
      <c r="Q142" s="281"/>
      <c r="R142" s="68"/>
      <c r="S142" s="77"/>
      <c r="T142" s="52"/>
      <c r="U142" s="52"/>
      <c r="V142" s="52"/>
      <c r="W142" s="79">
        <f>I142+K142+M142+O142</f>
        <v>0</v>
      </c>
      <c r="X142" s="79">
        <f>J142+L142+N142+P142</f>
        <v>0</v>
      </c>
      <c r="Y142" s="79">
        <f>W142-X142</f>
        <v>0</v>
      </c>
      <c r="Z142" s="52"/>
      <c r="AA142" s="52"/>
    </row>
    <row r="143" spans="1:27" ht="341.25" customHeight="1" x14ac:dyDescent="0.25">
      <c r="A143" s="187" t="s">
        <v>292</v>
      </c>
      <c r="B143" s="200" t="s">
        <v>293</v>
      </c>
      <c r="C143" s="184"/>
      <c r="D143" s="200"/>
      <c r="E143" s="201"/>
      <c r="F143" s="201"/>
      <c r="G143" s="201"/>
      <c r="H143" s="201"/>
      <c r="I143" s="202"/>
      <c r="J143" s="202"/>
      <c r="K143" s="202"/>
      <c r="L143" s="202"/>
      <c r="M143" s="202"/>
      <c r="N143" s="202"/>
      <c r="O143" s="202"/>
      <c r="P143" s="202"/>
      <c r="Q143" s="200"/>
      <c r="R143" s="68"/>
      <c r="S143" s="77"/>
      <c r="T143" s="52"/>
      <c r="U143" s="52"/>
      <c r="V143" s="52"/>
      <c r="W143" s="79"/>
      <c r="X143" s="79"/>
      <c r="Y143" s="79"/>
      <c r="Z143" s="52"/>
      <c r="AA143" s="52"/>
    </row>
    <row r="144" spans="1:27" ht="141.75" customHeight="1" x14ac:dyDescent="0.25">
      <c r="A144" s="276" t="s">
        <v>53</v>
      </c>
      <c r="B144" s="279" t="s">
        <v>217</v>
      </c>
      <c r="C144" s="282"/>
      <c r="D144" s="285" t="s">
        <v>317</v>
      </c>
      <c r="E144" s="288">
        <v>44207</v>
      </c>
      <c r="F144" s="288">
        <v>44561</v>
      </c>
      <c r="G144" s="288">
        <v>44207</v>
      </c>
      <c r="H144" s="288"/>
      <c r="I144" s="297">
        <v>2902.5</v>
      </c>
      <c r="J144" s="297">
        <v>3643.4</v>
      </c>
      <c r="K144" s="297">
        <v>6516.7</v>
      </c>
      <c r="L144" s="297"/>
      <c r="M144" s="297">
        <v>6516.7</v>
      </c>
      <c r="N144" s="297"/>
      <c r="O144" s="297">
        <v>10130.9</v>
      </c>
      <c r="P144" s="297"/>
      <c r="Q144" s="279"/>
      <c r="R144" s="68"/>
      <c r="S144" s="77">
        <v>1700</v>
      </c>
      <c r="T144" s="52"/>
      <c r="U144" s="52"/>
      <c r="V144" s="52"/>
      <c r="W144" s="79">
        <f t="shared" ref="W144:X146" si="31">I144+K144+M144+O144</f>
        <v>26066.800000000003</v>
      </c>
      <c r="X144" s="79">
        <f t="shared" si="31"/>
        <v>3643.4</v>
      </c>
      <c r="Y144" s="79">
        <f>W144-X144</f>
        <v>22423.4</v>
      </c>
      <c r="Z144" s="52"/>
      <c r="AA144" s="52"/>
    </row>
    <row r="145" spans="1:27" ht="195.75" customHeight="1" x14ac:dyDescent="0.25">
      <c r="A145" s="277"/>
      <c r="B145" s="280"/>
      <c r="C145" s="283"/>
      <c r="D145" s="286"/>
      <c r="E145" s="289"/>
      <c r="F145" s="289"/>
      <c r="G145" s="289"/>
      <c r="H145" s="289"/>
      <c r="I145" s="298"/>
      <c r="J145" s="298"/>
      <c r="K145" s="298"/>
      <c r="L145" s="298"/>
      <c r="M145" s="298"/>
      <c r="N145" s="298"/>
      <c r="O145" s="298"/>
      <c r="P145" s="298"/>
      <c r="Q145" s="280"/>
      <c r="R145" s="68"/>
      <c r="S145" s="77"/>
      <c r="T145" s="52"/>
      <c r="U145" s="52"/>
      <c r="V145" s="52"/>
      <c r="W145" s="79">
        <f t="shared" si="31"/>
        <v>0</v>
      </c>
      <c r="X145" s="79">
        <f t="shared" si="31"/>
        <v>0</v>
      </c>
      <c r="Y145" s="79">
        <f>W145-X145</f>
        <v>0</v>
      </c>
      <c r="Z145" s="52"/>
      <c r="AA145" s="52"/>
    </row>
    <row r="146" spans="1:27" ht="71.25" customHeight="1" x14ac:dyDescent="0.25">
      <c r="A146" s="278"/>
      <c r="B146" s="281"/>
      <c r="C146" s="284"/>
      <c r="D146" s="287"/>
      <c r="E146" s="290"/>
      <c r="F146" s="290"/>
      <c r="G146" s="290"/>
      <c r="H146" s="290"/>
      <c r="I146" s="299"/>
      <c r="J146" s="299"/>
      <c r="K146" s="299"/>
      <c r="L146" s="299"/>
      <c r="M146" s="299"/>
      <c r="N146" s="299"/>
      <c r="O146" s="299"/>
      <c r="P146" s="299"/>
      <c r="Q146" s="281"/>
      <c r="R146" s="68"/>
      <c r="S146" s="77"/>
      <c r="T146" s="52"/>
      <c r="U146" s="52"/>
      <c r="V146" s="52"/>
      <c r="W146" s="79">
        <f t="shared" si="31"/>
        <v>0</v>
      </c>
      <c r="X146" s="79">
        <f t="shared" si="31"/>
        <v>0</v>
      </c>
      <c r="Y146" s="79">
        <f>W146-X146</f>
        <v>0</v>
      </c>
      <c r="Z146" s="52"/>
      <c r="AA146" s="52"/>
    </row>
    <row r="147" spans="1:27" ht="180.75" customHeight="1" x14ac:dyDescent="0.25">
      <c r="A147" s="154"/>
      <c r="B147" s="206" t="s">
        <v>218</v>
      </c>
      <c r="C147" s="155" t="s">
        <v>24</v>
      </c>
      <c r="D147" s="206" t="s">
        <v>335</v>
      </c>
      <c r="E147" s="156" t="s">
        <v>24</v>
      </c>
      <c r="F147" s="204">
        <v>44561</v>
      </c>
      <c r="G147" s="156" t="s">
        <v>24</v>
      </c>
      <c r="H147" s="204"/>
      <c r="I147" s="205" t="s">
        <v>24</v>
      </c>
      <c r="J147" s="205" t="s">
        <v>24</v>
      </c>
      <c r="K147" s="205" t="s">
        <v>24</v>
      </c>
      <c r="L147" s="205" t="s">
        <v>24</v>
      </c>
      <c r="M147" s="205" t="s">
        <v>24</v>
      </c>
      <c r="N147" s="205" t="s">
        <v>24</v>
      </c>
      <c r="O147" s="205" t="s">
        <v>24</v>
      </c>
      <c r="P147" s="205" t="s">
        <v>24</v>
      </c>
      <c r="Q147" s="205"/>
      <c r="R147" s="68"/>
      <c r="S147" s="77"/>
      <c r="T147" s="52"/>
      <c r="U147" s="52"/>
      <c r="V147" s="52"/>
      <c r="W147" s="79"/>
      <c r="X147" s="79"/>
      <c r="Y147" s="79"/>
      <c r="Z147" s="52"/>
      <c r="AA147" s="52"/>
    </row>
    <row r="148" spans="1:27" ht="135.75" customHeight="1" x14ac:dyDescent="0.25">
      <c r="A148" s="103"/>
      <c r="B148" s="207" t="s">
        <v>219</v>
      </c>
      <c r="C148" s="183" t="s">
        <v>24</v>
      </c>
      <c r="D148" s="300" t="s">
        <v>294</v>
      </c>
      <c r="E148" s="198" t="s">
        <v>24</v>
      </c>
      <c r="F148" s="196">
        <v>44561</v>
      </c>
      <c r="G148" s="198" t="s">
        <v>24</v>
      </c>
      <c r="H148" s="196"/>
      <c r="I148" s="192" t="s">
        <v>24</v>
      </c>
      <c r="J148" s="192" t="s">
        <v>24</v>
      </c>
      <c r="K148" s="192" t="s">
        <v>24</v>
      </c>
      <c r="L148" s="192" t="s">
        <v>24</v>
      </c>
      <c r="M148" s="192" t="s">
        <v>24</v>
      </c>
      <c r="N148" s="192" t="s">
        <v>24</v>
      </c>
      <c r="O148" s="192" t="s">
        <v>24</v>
      </c>
      <c r="P148" s="89" t="s">
        <v>24</v>
      </c>
      <c r="Q148" s="192"/>
      <c r="R148" s="68"/>
      <c r="S148" s="77"/>
      <c r="T148" s="52"/>
      <c r="U148" s="52"/>
      <c r="V148" s="52"/>
      <c r="W148" s="79"/>
      <c r="X148" s="79"/>
      <c r="Y148" s="79"/>
      <c r="Z148" s="52"/>
      <c r="AA148" s="52"/>
    </row>
    <row r="149" spans="1:27" ht="388.5" customHeight="1" x14ac:dyDescent="0.25">
      <c r="A149" s="92"/>
      <c r="B149" s="91"/>
      <c r="C149" s="185"/>
      <c r="D149" s="301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68"/>
      <c r="S149" s="77"/>
      <c r="T149" s="52"/>
      <c r="U149" s="52"/>
      <c r="V149" s="52"/>
      <c r="W149" s="79">
        <f>I149+K149+M149+O149</f>
        <v>0</v>
      </c>
      <c r="X149" s="79">
        <f>J149+L149+N149+P149</f>
        <v>0</v>
      </c>
      <c r="Y149" s="79">
        <f>W149-X149</f>
        <v>0</v>
      </c>
      <c r="Z149" s="52"/>
      <c r="AA149" s="52"/>
    </row>
    <row r="150" spans="1:27" ht="61.5" customHeight="1" x14ac:dyDescent="0.3">
      <c r="A150" s="104"/>
      <c r="B150" s="291" t="s">
        <v>220</v>
      </c>
      <c r="C150" s="292"/>
      <c r="D150" s="292"/>
      <c r="E150" s="293"/>
      <c r="F150" s="293"/>
      <c r="G150" s="293"/>
      <c r="H150" s="294"/>
      <c r="I150" s="102">
        <f>I10+I12+I68+I95</f>
        <v>16395397.600000003</v>
      </c>
      <c r="J150" s="102">
        <f t="shared" ref="J150:P150" si="32">J12+J68+J95+J11</f>
        <v>16931144.199999999</v>
      </c>
      <c r="K150" s="102">
        <f t="shared" si="32"/>
        <v>16668382.100000001</v>
      </c>
      <c r="L150" s="102">
        <f t="shared" si="32"/>
        <v>0</v>
      </c>
      <c r="M150" s="102">
        <f t="shared" si="32"/>
        <v>16768718.100000001</v>
      </c>
      <c r="N150" s="102">
        <f t="shared" si="32"/>
        <v>0</v>
      </c>
      <c r="O150" s="102">
        <f t="shared" si="32"/>
        <v>18552006.099999994</v>
      </c>
      <c r="P150" s="102">
        <f t="shared" si="32"/>
        <v>0</v>
      </c>
      <c r="Q150" s="195"/>
      <c r="R150" s="68">
        <f>I150+K150+M150+O150</f>
        <v>68384503.900000006</v>
      </c>
      <c r="S150" s="69"/>
      <c r="T150" s="52"/>
      <c r="U150" s="52"/>
      <c r="V150" s="52"/>
      <c r="W150" s="79">
        <f>I150+K150+M150+O150</f>
        <v>68384503.900000006</v>
      </c>
      <c r="X150" s="79">
        <f>X95+X68+X12+X11</f>
        <v>16931144.199999999</v>
      </c>
      <c r="Y150" s="79">
        <f>W150-X150</f>
        <v>51453359.700000003</v>
      </c>
      <c r="Z150" s="52"/>
      <c r="AA150" s="52"/>
    </row>
    <row r="151" spans="1:27" ht="33" customHeight="1" x14ac:dyDescent="0.25">
      <c r="A151" s="295"/>
      <c r="B151" s="295"/>
      <c r="C151" s="295"/>
      <c r="D151" s="295"/>
      <c r="E151" s="295"/>
      <c r="F151" s="295"/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68"/>
      <c r="S151" s="69"/>
      <c r="T151" s="52"/>
      <c r="U151" s="52"/>
      <c r="V151" s="52"/>
      <c r="W151" s="62"/>
      <c r="X151" s="62"/>
      <c r="Y151" s="62"/>
      <c r="Z151" s="52"/>
      <c r="AA151" s="52"/>
    </row>
    <row r="152" spans="1:27" ht="28.5" customHeight="1" x14ac:dyDescent="0.35">
      <c r="A152" s="296" t="s">
        <v>221</v>
      </c>
      <c r="B152" s="296"/>
      <c r="C152" s="296"/>
      <c r="D152" s="296"/>
      <c r="E152" s="105"/>
      <c r="F152" s="105"/>
      <c r="G152" s="105"/>
      <c r="H152" s="105"/>
      <c r="I152" s="106"/>
      <c r="J152" s="106"/>
      <c r="K152" s="106"/>
      <c r="L152" s="106"/>
      <c r="M152" s="106"/>
      <c r="N152" s="106"/>
      <c r="O152" s="106"/>
      <c r="P152" s="106"/>
      <c r="Q152" s="98"/>
      <c r="R152" s="68"/>
      <c r="S152" s="69"/>
      <c r="T152" s="52"/>
      <c r="U152" s="52"/>
      <c r="V152" s="52"/>
      <c r="W152" s="62"/>
      <c r="X152" s="62"/>
      <c r="Y152" s="62"/>
      <c r="Z152" s="52"/>
      <c r="AA152" s="52"/>
    </row>
    <row r="153" spans="1:27" ht="73.5" customHeight="1" x14ac:dyDescent="0.4">
      <c r="A153" s="296"/>
      <c r="B153" s="296"/>
      <c r="C153" s="296"/>
      <c r="D153" s="296"/>
      <c r="E153" s="64"/>
      <c r="F153" s="64"/>
      <c r="G153" s="64"/>
      <c r="H153" s="64"/>
      <c r="I153" s="107"/>
      <c r="J153" s="107"/>
      <c r="K153" s="107"/>
      <c r="L153" s="107"/>
      <c r="M153" s="107"/>
      <c r="N153" s="107"/>
      <c r="O153" s="107"/>
      <c r="P153" s="107"/>
      <c r="Q153" s="108" t="s">
        <v>222</v>
      </c>
      <c r="R153" s="109"/>
      <c r="S153" s="110"/>
      <c r="T153" s="111"/>
      <c r="U153" s="52"/>
      <c r="V153" s="52"/>
      <c r="W153" s="62"/>
      <c r="X153" s="79"/>
      <c r="Y153" s="62"/>
      <c r="Z153" s="52"/>
      <c r="AA153" s="52"/>
    </row>
    <row r="154" spans="1:27" ht="46.5" customHeight="1" x14ac:dyDescent="0.4">
      <c r="A154" s="64"/>
      <c r="B154" s="64"/>
      <c r="C154" s="64"/>
      <c r="D154" s="64"/>
      <c r="E154" s="64"/>
      <c r="F154" s="64"/>
      <c r="G154" s="64"/>
      <c r="H154" s="64"/>
      <c r="I154" s="107"/>
      <c r="J154" s="107"/>
      <c r="K154" s="107"/>
      <c r="L154" s="107"/>
      <c r="M154" s="107"/>
      <c r="N154" s="107"/>
      <c r="O154" s="107"/>
      <c r="P154" s="107"/>
      <c r="Q154" s="112"/>
      <c r="R154" s="109"/>
      <c r="S154" s="110"/>
      <c r="T154" s="111"/>
      <c r="U154" s="52"/>
      <c r="V154" s="52"/>
      <c r="W154" s="62"/>
      <c r="X154" s="62"/>
      <c r="Y154" s="62"/>
      <c r="Z154" s="52"/>
      <c r="AA154" s="52"/>
    </row>
    <row r="155" spans="1:27" ht="24.75" customHeight="1" x14ac:dyDescent="0.3">
      <c r="C155" s="76"/>
      <c r="D155" s="113"/>
      <c r="E155" s="76"/>
      <c r="F155" s="76"/>
      <c r="G155" s="76"/>
      <c r="H155" s="76"/>
      <c r="I155" s="107"/>
      <c r="J155" s="107"/>
      <c r="K155" s="107"/>
      <c r="L155" s="107"/>
      <c r="M155" s="107"/>
      <c r="N155" s="107"/>
      <c r="O155" s="107"/>
      <c r="P155" s="107"/>
      <c r="Q155" s="98"/>
      <c r="R155" s="68"/>
      <c r="S155" s="69"/>
      <c r="T155" s="52"/>
      <c r="U155" s="52"/>
      <c r="V155" s="52"/>
      <c r="W155" s="62"/>
      <c r="X155" s="62"/>
      <c r="Y155" s="62"/>
      <c r="Z155" s="52"/>
      <c r="AA155" s="52"/>
    </row>
    <row r="156" spans="1:27" ht="23.25" customHeight="1" x14ac:dyDescent="0.25">
      <c r="C156" s="52"/>
      <c r="D156" s="52"/>
      <c r="E156" s="52"/>
      <c r="F156" s="62"/>
      <c r="G156" s="62"/>
      <c r="H156" s="62"/>
      <c r="I156" s="52"/>
      <c r="J156" s="52"/>
    </row>
    <row r="157" spans="1:27" ht="18.75" x14ac:dyDescent="0.25">
      <c r="A157" s="68"/>
      <c r="B157" s="69"/>
      <c r="C157" s="52"/>
      <c r="D157" s="52"/>
      <c r="E157" s="52"/>
      <c r="F157" s="62"/>
      <c r="G157" s="62"/>
      <c r="H157" s="62"/>
      <c r="I157" s="52"/>
      <c r="J157" s="52"/>
    </row>
    <row r="158" spans="1:27" ht="18.75" x14ac:dyDescent="0.25">
      <c r="A158" s="68"/>
      <c r="B158" s="69"/>
      <c r="C158" s="52"/>
      <c r="D158" s="52"/>
      <c r="E158" s="52"/>
      <c r="F158" s="62"/>
      <c r="G158" s="62"/>
      <c r="H158" s="62"/>
      <c r="I158" s="52"/>
      <c r="J158" s="52"/>
    </row>
    <row r="159" spans="1:27" ht="18.75" x14ac:dyDescent="0.25">
      <c r="A159" s="68"/>
      <c r="B159" s="69"/>
      <c r="C159" s="52"/>
      <c r="D159" s="52"/>
      <c r="E159" s="52"/>
      <c r="F159" s="62"/>
      <c r="G159" s="62"/>
      <c r="H159" s="62"/>
      <c r="I159" s="52"/>
      <c r="J159" s="52"/>
    </row>
    <row r="160" spans="1:27" ht="18.75" x14ac:dyDescent="0.25">
      <c r="A160" s="68"/>
      <c r="B160" s="69"/>
      <c r="C160" s="52"/>
      <c r="D160" s="52"/>
      <c r="E160" s="52"/>
      <c r="F160" s="62"/>
      <c r="G160" s="62"/>
      <c r="H160" s="62"/>
      <c r="I160" s="52"/>
      <c r="J160" s="52"/>
    </row>
    <row r="161" spans="1:10" ht="18.75" x14ac:dyDescent="0.25">
      <c r="A161" s="68"/>
      <c r="B161" s="69"/>
      <c r="C161" s="52"/>
      <c r="D161" s="52"/>
      <c r="E161" s="52"/>
      <c r="F161" s="62"/>
      <c r="G161" s="62"/>
      <c r="H161" s="62"/>
      <c r="I161" s="52"/>
      <c r="J161" s="52"/>
    </row>
    <row r="162" spans="1:10" ht="18.75" x14ac:dyDescent="0.25">
      <c r="A162" s="68"/>
      <c r="B162" s="69"/>
      <c r="C162" s="52"/>
      <c r="D162" s="52"/>
      <c r="E162" s="52"/>
      <c r="F162" s="62"/>
      <c r="G162" s="62"/>
      <c r="H162" s="62"/>
      <c r="I162" s="52"/>
      <c r="J162" s="52"/>
    </row>
    <row r="163" spans="1:10" ht="18.75" x14ac:dyDescent="0.25">
      <c r="A163" s="68"/>
      <c r="B163" s="77"/>
      <c r="C163" s="52"/>
      <c r="D163" s="52"/>
      <c r="E163" s="52"/>
      <c r="F163" s="62"/>
      <c r="G163" s="62"/>
      <c r="H163" s="62"/>
      <c r="I163" s="52"/>
      <c r="J163" s="52"/>
    </row>
    <row r="164" spans="1:10" ht="18.75" x14ac:dyDescent="0.25">
      <c r="A164" s="68"/>
      <c r="B164" s="77"/>
      <c r="C164" s="52"/>
      <c r="D164" s="52"/>
      <c r="E164" s="52"/>
      <c r="F164" s="62"/>
      <c r="G164" s="62"/>
      <c r="H164" s="62"/>
      <c r="I164" s="52"/>
      <c r="J164" s="52"/>
    </row>
    <row r="165" spans="1:10" ht="18.75" x14ac:dyDescent="0.25">
      <c r="A165" s="68"/>
      <c r="B165" s="69"/>
      <c r="C165" s="52"/>
      <c r="D165" s="52"/>
      <c r="E165" s="52"/>
      <c r="F165" s="62"/>
      <c r="G165" s="62"/>
      <c r="H165" s="62"/>
      <c r="I165" s="52"/>
      <c r="J165" s="52"/>
    </row>
    <row r="166" spans="1:10" ht="18.75" x14ac:dyDescent="0.25">
      <c r="A166" s="68"/>
      <c r="B166" s="69"/>
      <c r="C166" s="52"/>
      <c r="D166" s="52"/>
      <c r="E166" s="52"/>
      <c r="F166" s="62"/>
      <c r="G166" s="62"/>
      <c r="H166" s="62"/>
      <c r="I166" s="52"/>
      <c r="J166" s="52"/>
    </row>
    <row r="167" spans="1:10" ht="18.75" x14ac:dyDescent="0.25">
      <c r="A167" s="68"/>
      <c r="B167" s="77"/>
      <c r="C167" s="52"/>
      <c r="D167" s="52"/>
      <c r="E167" s="52"/>
      <c r="F167" s="62"/>
      <c r="G167" s="62"/>
      <c r="H167" s="62"/>
      <c r="I167" s="52"/>
      <c r="J167" s="52"/>
    </row>
    <row r="168" spans="1:10" ht="18.75" x14ac:dyDescent="0.25">
      <c r="A168" s="68"/>
      <c r="B168" s="69"/>
      <c r="C168" s="52"/>
      <c r="D168" s="52"/>
      <c r="E168" s="52"/>
      <c r="F168" s="62"/>
      <c r="G168" s="62"/>
      <c r="H168" s="62"/>
      <c r="I168" s="52"/>
      <c r="J168" s="52"/>
    </row>
    <row r="169" spans="1:10" ht="18.75" x14ac:dyDescent="0.25">
      <c r="A169" s="68"/>
      <c r="B169" s="69"/>
      <c r="C169" s="52"/>
      <c r="D169" s="52"/>
      <c r="E169" s="52"/>
      <c r="F169" s="62"/>
      <c r="G169" s="62"/>
      <c r="H169" s="62"/>
      <c r="I169" s="52"/>
      <c r="J169" s="52"/>
    </row>
    <row r="170" spans="1:10" ht="18.75" x14ac:dyDescent="0.25">
      <c r="A170" s="68"/>
      <c r="B170" s="69"/>
      <c r="C170" s="52"/>
      <c r="D170" s="52"/>
      <c r="E170" s="52"/>
      <c r="F170" s="62"/>
      <c r="G170" s="62"/>
      <c r="H170" s="62"/>
      <c r="I170" s="52"/>
      <c r="J170" s="52"/>
    </row>
    <row r="171" spans="1:10" ht="18.75" x14ac:dyDescent="0.25">
      <c r="A171" s="68"/>
      <c r="B171" s="69"/>
      <c r="C171" s="52"/>
      <c r="D171" s="52"/>
      <c r="E171" s="52"/>
      <c r="F171" s="62"/>
      <c r="G171" s="62"/>
      <c r="H171" s="62"/>
      <c r="I171" s="52"/>
      <c r="J171" s="52"/>
    </row>
    <row r="172" spans="1:10" ht="18.75" x14ac:dyDescent="0.25">
      <c r="A172" s="68"/>
      <c r="B172" s="69"/>
      <c r="C172" s="52"/>
      <c r="D172" s="52"/>
      <c r="E172" s="52"/>
      <c r="F172" s="62"/>
      <c r="G172" s="62"/>
      <c r="H172" s="62"/>
      <c r="I172" s="52"/>
      <c r="J172" s="52"/>
    </row>
    <row r="173" spans="1:10" ht="18.75" x14ac:dyDescent="0.25">
      <c r="A173" s="68"/>
      <c r="B173" s="69"/>
      <c r="C173" s="52"/>
      <c r="D173" s="52"/>
      <c r="E173" s="52"/>
      <c r="F173" s="62"/>
      <c r="G173" s="62"/>
      <c r="H173" s="62"/>
      <c r="I173" s="52"/>
      <c r="J173" s="52"/>
    </row>
    <row r="174" spans="1:10" ht="18.75" x14ac:dyDescent="0.25">
      <c r="A174" s="68"/>
      <c r="B174" s="69"/>
      <c r="C174" s="52"/>
      <c r="D174" s="52"/>
      <c r="E174" s="52"/>
      <c r="F174" s="62"/>
      <c r="G174" s="62"/>
      <c r="H174" s="62"/>
      <c r="I174" s="52"/>
      <c r="J174" s="52"/>
    </row>
    <row r="175" spans="1:10" ht="18.75" x14ac:dyDescent="0.25">
      <c r="A175" s="68"/>
      <c r="B175" s="69"/>
      <c r="C175" s="52"/>
      <c r="D175" s="52"/>
      <c r="E175" s="52"/>
      <c r="F175" s="62"/>
      <c r="G175" s="62"/>
      <c r="H175" s="62"/>
      <c r="I175" s="52"/>
      <c r="J175" s="52"/>
    </row>
    <row r="176" spans="1:10" ht="18.75" x14ac:dyDescent="0.25">
      <c r="A176" s="68"/>
      <c r="B176" s="69"/>
      <c r="C176" s="52"/>
      <c r="D176" s="52"/>
      <c r="E176" s="52"/>
      <c r="F176" s="62"/>
      <c r="G176" s="62"/>
      <c r="H176" s="62"/>
      <c r="I176" s="52"/>
      <c r="J176" s="52"/>
    </row>
    <row r="177" spans="1:10" ht="18.75" x14ac:dyDescent="0.25">
      <c r="A177" s="68"/>
      <c r="B177" s="69"/>
      <c r="C177" s="52"/>
      <c r="D177" s="52"/>
      <c r="E177" s="52"/>
      <c r="F177" s="62"/>
      <c r="G177" s="62"/>
      <c r="H177" s="62"/>
      <c r="I177" s="52"/>
      <c r="J177" s="52"/>
    </row>
    <row r="178" spans="1:10" ht="18.75" x14ac:dyDescent="0.25">
      <c r="A178" s="68"/>
      <c r="B178" s="69"/>
      <c r="C178" s="52"/>
      <c r="D178" s="52"/>
      <c r="E178" s="52"/>
      <c r="F178" s="62"/>
      <c r="G178" s="62"/>
      <c r="H178" s="62"/>
      <c r="I178" s="52"/>
      <c r="J178" s="52"/>
    </row>
    <row r="179" spans="1:10" ht="18.75" x14ac:dyDescent="0.25">
      <c r="A179" s="68"/>
      <c r="B179" s="69"/>
      <c r="C179" s="52"/>
      <c r="D179" s="52"/>
      <c r="E179" s="52"/>
      <c r="F179" s="62"/>
      <c r="G179" s="62"/>
      <c r="H179" s="62"/>
      <c r="I179" s="52"/>
      <c r="J179" s="52"/>
    </row>
    <row r="180" spans="1:10" ht="18.75" x14ac:dyDescent="0.25">
      <c r="A180" s="68"/>
      <c r="B180" s="69"/>
      <c r="C180" s="52"/>
      <c r="D180" s="52"/>
      <c r="E180" s="52"/>
      <c r="F180" s="62"/>
      <c r="G180" s="62"/>
      <c r="H180" s="62"/>
      <c r="I180" s="52"/>
      <c r="J180" s="52"/>
    </row>
    <row r="181" spans="1:10" ht="18.75" x14ac:dyDescent="0.25">
      <c r="A181" s="68"/>
      <c r="B181" s="69"/>
      <c r="C181" s="52"/>
      <c r="D181" s="52"/>
      <c r="E181" s="52"/>
      <c r="F181" s="62"/>
      <c r="G181" s="62"/>
      <c r="H181" s="62"/>
      <c r="I181" s="52"/>
      <c r="J181" s="52"/>
    </row>
    <row r="182" spans="1:10" ht="18.75" x14ac:dyDescent="0.25">
      <c r="A182" s="68"/>
      <c r="B182" s="69"/>
      <c r="C182" s="52"/>
      <c r="D182" s="52"/>
      <c r="E182" s="52"/>
      <c r="F182" s="62"/>
      <c r="G182" s="62"/>
      <c r="H182" s="62"/>
      <c r="I182" s="52"/>
      <c r="J182" s="52"/>
    </row>
    <row r="183" spans="1:10" ht="18.75" x14ac:dyDescent="0.25">
      <c r="A183" s="68"/>
      <c r="B183" s="69"/>
      <c r="C183" s="52"/>
      <c r="D183" s="52"/>
      <c r="E183" s="52"/>
      <c r="F183" s="62"/>
      <c r="G183" s="62"/>
      <c r="H183" s="62"/>
      <c r="I183" s="52"/>
      <c r="J183" s="52"/>
    </row>
    <row r="184" spans="1:10" ht="18.75" x14ac:dyDescent="0.25">
      <c r="A184" s="68"/>
      <c r="B184" s="69"/>
      <c r="C184" s="52"/>
      <c r="D184" s="52"/>
      <c r="E184" s="52"/>
      <c r="F184" s="62"/>
      <c r="G184" s="62"/>
      <c r="H184" s="62"/>
      <c r="I184" s="52"/>
      <c r="J184" s="52"/>
    </row>
    <row r="185" spans="1:10" ht="18.75" x14ac:dyDescent="0.25">
      <c r="A185" s="68"/>
      <c r="B185" s="69"/>
      <c r="C185" s="52"/>
      <c r="D185" s="52"/>
      <c r="E185" s="52"/>
      <c r="F185" s="62"/>
      <c r="G185" s="62"/>
      <c r="H185" s="62"/>
      <c r="I185" s="52"/>
      <c r="J185" s="52"/>
    </row>
    <row r="186" spans="1:10" ht="18.75" x14ac:dyDescent="0.25">
      <c r="A186" s="68"/>
      <c r="B186" s="69"/>
      <c r="C186" s="52"/>
      <c r="D186" s="52"/>
      <c r="E186" s="52"/>
      <c r="F186" s="62"/>
      <c r="G186" s="62"/>
      <c r="H186" s="62"/>
      <c r="I186" s="52"/>
      <c r="J186" s="52"/>
    </row>
    <row r="187" spans="1:10" ht="20.25" x14ac:dyDescent="0.3">
      <c r="A187" s="316" t="s">
        <v>248</v>
      </c>
      <c r="B187" s="316"/>
      <c r="C187" s="52"/>
      <c r="D187" s="52"/>
      <c r="E187" s="52"/>
      <c r="F187" s="62"/>
      <c r="G187" s="62"/>
      <c r="H187" s="62"/>
      <c r="I187" s="52"/>
      <c r="J187" s="52"/>
    </row>
    <row r="188" spans="1:10" ht="20.25" x14ac:dyDescent="0.3">
      <c r="A188" s="316" t="s">
        <v>249</v>
      </c>
      <c r="B188" s="316"/>
      <c r="C188" s="52"/>
      <c r="D188" s="52"/>
      <c r="E188" s="52"/>
      <c r="F188" s="62"/>
      <c r="G188" s="62"/>
      <c r="H188" s="62"/>
      <c r="I188" s="52"/>
      <c r="J188" s="52"/>
    </row>
    <row r="189" spans="1:10" ht="18.75" x14ac:dyDescent="0.25">
      <c r="A189" s="68"/>
      <c r="B189" s="69"/>
      <c r="C189" s="52"/>
      <c r="D189" s="52"/>
      <c r="E189" s="52"/>
      <c r="F189" s="62"/>
      <c r="G189" s="62"/>
      <c r="H189" s="62"/>
      <c r="I189" s="52"/>
      <c r="J189" s="52"/>
    </row>
    <row r="190" spans="1:10" ht="18.75" x14ac:dyDescent="0.25">
      <c r="A190" s="68"/>
      <c r="B190" s="69"/>
      <c r="C190" s="52"/>
      <c r="D190" s="52"/>
      <c r="E190" s="52"/>
      <c r="F190" s="62"/>
      <c r="G190" s="62"/>
      <c r="H190" s="62"/>
      <c r="I190" s="52"/>
      <c r="J190" s="52"/>
    </row>
    <row r="191" spans="1:10" ht="18.75" x14ac:dyDescent="0.25">
      <c r="A191" s="68"/>
      <c r="B191" s="69"/>
      <c r="C191" s="52"/>
      <c r="D191" s="52"/>
      <c r="E191" s="52"/>
      <c r="F191" s="62"/>
      <c r="G191" s="62"/>
      <c r="H191" s="62"/>
      <c r="I191" s="52"/>
      <c r="J191" s="52"/>
    </row>
    <row r="192" spans="1:10" ht="18.75" x14ac:dyDescent="0.25">
      <c r="A192" s="68"/>
      <c r="B192" s="69"/>
      <c r="C192" s="52"/>
      <c r="D192" s="52"/>
      <c r="E192" s="52"/>
      <c r="F192" s="62"/>
      <c r="G192" s="62"/>
      <c r="H192" s="62"/>
      <c r="I192" s="52"/>
      <c r="J192" s="52"/>
    </row>
    <row r="193" spans="1:10" ht="18.75" x14ac:dyDescent="0.25">
      <c r="A193" s="68"/>
      <c r="B193" s="69"/>
      <c r="C193" s="52"/>
      <c r="D193" s="52"/>
      <c r="E193" s="52"/>
      <c r="F193" s="62"/>
      <c r="G193" s="62"/>
      <c r="H193" s="62"/>
      <c r="I193" s="52"/>
      <c r="J193" s="52"/>
    </row>
  </sheetData>
  <protectedRanges>
    <protectedRange sqref="N1:N9 N11 N96 N103:N155 N13:N53 N69:N94 N56:N67 N101 N98" name="Диапазон1"/>
  </protectedRanges>
  <mergeCells count="441">
    <mergeCell ref="J1:K1"/>
    <mergeCell ref="I2:L2"/>
    <mergeCell ref="H3:M3"/>
    <mergeCell ref="J4:K4"/>
    <mergeCell ref="A6:A8"/>
    <mergeCell ref="B6:B8"/>
    <mergeCell ref="D6:D8"/>
    <mergeCell ref="E6:E8"/>
    <mergeCell ref="F6:F8"/>
    <mergeCell ref="G6:G8"/>
    <mergeCell ref="D22:D23"/>
    <mergeCell ref="E22:E23"/>
    <mergeCell ref="F22:F23"/>
    <mergeCell ref="G22:G23"/>
    <mergeCell ref="O22:O23"/>
    <mergeCell ref="P22:P23"/>
    <mergeCell ref="B12:H12"/>
    <mergeCell ref="A22:A23"/>
    <mergeCell ref="B22:B23"/>
    <mergeCell ref="N22:N23"/>
    <mergeCell ref="H22:H23"/>
    <mergeCell ref="F27:F28"/>
    <mergeCell ref="G27:G28"/>
    <mergeCell ref="H27:H28"/>
    <mergeCell ref="I27:I28"/>
    <mergeCell ref="A187:B187"/>
    <mergeCell ref="A188:B188"/>
    <mergeCell ref="Q6:Q8"/>
    <mergeCell ref="I7:J7"/>
    <mergeCell ref="K7:L7"/>
    <mergeCell ref="M7:N7"/>
    <mergeCell ref="O7:P7"/>
    <mergeCell ref="H6:H8"/>
    <mergeCell ref="I6:P6"/>
    <mergeCell ref="Q22:Q23"/>
    <mergeCell ref="E24:E25"/>
    <mergeCell ref="F24:F25"/>
    <mergeCell ref="G24:G25"/>
    <mergeCell ref="H24:H25"/>
    <mergeCell ref="I22:I23"/>
    <mergeCell ref="J22:J23"/>
    <mergeCell ref="K22:K23"/>
    <mergeCell ref="L22:L23"/>
    <mergeCell ref="M22:M23"/>
    <mergeCell ref="C22:C23"/>
    <mergeCell ref="J27:J28"/>
    <mergeCell ref="K27:K28"/>
    <mergeCell ref="L27:L28"/>
    <mergeCell ref="M27:M28"/>
    <mergeCell ref="N27:N28"/>
    <mergeCell ref="O27:O28"/>
    <mergeCell ref="P27:P28"/>
    <mergeCell ref="Q27:Q28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A27:A28"/>
    <mergeCell ref="B27:B28"/>
    <mergeCell ref="C27:C28"/>
    <mergeCell ref="D27:D28"/>
    <mergeCell ref="E27:E28"/>
    <mergeCell ref="N32:N33"/>
    <mergeCell ref="O32:O33"/>
    <mergeCell ref="P32:P33"/>
    <mergeCell ref="Q32:Q33"/>
    <mergeCell ref="L32:L33"/>
    <mergeCell ref="M32:M33"/>
    <mergeCell ref="E34:E35"/>
    <mergeCell ref="F34:F35"/>
    <mergeCell ref="G34:G35"/>
    <mergeCell ref="H34:H35"/>
    <mergeCell ref="M34:M35"/>
    <mergeCell ref="A40:A41"/>
    <mergeCell ref="B40:B41"/>
    <mergeCell ref="C40:C41"/>
    <mergeCell ref="D40:D41"/>
    <mergeCell ref="E40:E41"/>
    <mergeCell ref="N40:N41"/>
    <mergeCell ref="O40:O41"/>
    <mergeCell ref="P40:P41"/>
    <mergeCell ref="Q40:Q41"/>
    <mergeCell ref="F40:F41"/>
    <mergeCell ref="G40:G41"/>
    <mergeCell ref="H40:H41"/>
    <mergeCell ref="I40:I41"/>
    <mergeCell ref="J40:J41"/>
    <mergeCell ref="K40:K41"/>
    <mergeCell ref="L40:L41"/>
    <mergeCell ref="M40:M41"/>
    <mergeCell ref="J42:J43"/>
    <mergeCell ref="K42:K43"/>
    <mergeCell ref="L42:L43"/>
    <mergeCell ref="M42:M43"/>
    <mergeCell ref="N42:N43"/>
    <mergeCell ref="O42:O43"/>
    <mergeCell ref="P42:P43"/>
    <mergeCell ref="Q42:Q43"/>
    <mergeCell ref="A44:A45"/>
    <mergeCell ref="B44:B45"/>
    <mergeCell ref="C44:C45"/>
    <mergeCell ref="D44:D45"/>
    <mergeCell ref="E44:E45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P48:P49"/>
    <mergeCell ref="Q48:Q49"/>
    <mergeCell ref="F48:F49"/>
    <mergeCell ref="G48:G49"/>
    <mergeCell ref="H48:H49"/>
    <mergeCell ref="I48:I49"/>
    <mergeCell ref="H44:H45"/>
    <mergeCell ref="I44:I45"/>
    <mergeCell ref="J44:J45"/>
    <mergeCell ref="K44:K45"/>
    <mergeCell ref="L48:L49"/>
    <mergeCell ref="M48:M49"/>
    <mergeCell ref="L44:L45"/>
    <mergeCell ref="M44:M45"/>
    <mergeCell ref="O44:O45"/>
    <mergeCell ref="P44:P45"/>
    <mergeCell ref="Q44:Q45"/>
    <mergeCell ref="J48:J49"/>
    <mergeCell ref="K48:K49"/>
    <mergeCell ref="N48:N49"/>
    <mergeCell ref="O48:O49"/>
    <mergeCell ref="A48:A49"/>
    <mergeCell ref="B48:B49"/>
    <mergeCell ref="C48:C49"/>
    <mergeCell ref="D48:D49"/>
    <mergeCell ref="E48:E49"/>
    <mergeCell ref="F44:F45"/>
    <mergeCell ref="G44:G45"/>
    <mergeCell ref="A50:A51"/>
    <mergeCell ref="B50:B51"/>
    <mergeCell ref="C50:C51"/>
    <mergeCell ref="D50:D51"/>
    <mergeCell ref="E50:E51"/>
    <mergeCell ref="F50:F51"/>
    <mergeCell ref="Q50:Q51"/>
    <mergeCell ref="A52:A53"/>
    <mergeCell ref="B52:B53"/>
    <mergeCell ref="C52:C53"/>
    <mergeCell ref="D52:D53"/>
    <mergeCell ref="E52:E53"/>
    <mergeCell ref="G50:G51"/>
    <mergeCell ref="H50:H51"/>
    <mergeCell ref="I50:I51"/>
    <mergeCell ref="J50:J51"/>
    <mergeCell ref="M50:M51"/>
    <mergeCell ref="N50:N51"/>
    <mergeCell ref="O50:O51"/>
    <mergeCell ref="P50:P51"/>
    <mergeCell ref="K50:K51"/>
    <mergeCell ref="L50:L51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H54:H55"/>
    <mergeCell ref="I54:I55"/>
    <mergeCell ref="J54:J55"/>
    <mergeCell ref="K54:K55"/>
    <mergeCell ref="L54:L55"/>
    <mergeCell ref="A54:A55"/>
    <mergeCell ref="B54:B55"/>
    <mergeCell ref="C54:C55"/>
    <mergeCell ref="D54:D55"/>
    <mergeCell ref="E54:E55"/>
    <mergeCell ref="A59:A60"/>
    <mergeCell ref="B59:B60"/>
    <mergeCell ref="C59:C60"/>
    <mergeCell ref="D59:D60"/>
    <mergeCell ref="E59:E60"/>
    <mergeCell ref="G54:G55"/>
    <mergeCell ref="F54:F55"/>
    <mergeCell ref="P61:P62"/>
    <mergeCell ref="Q61:Q62"/>
    <mergeCell ref="M54:M55"/>
    <mergeCell ref="N54:N55"/>
    <mergeCell ref="O54:O55"/>
    <mergeCell ref="P54:P55"/>
    <mergeCell ref="Q54:Q55"/>
    <mergeCell ref="O59:O60"/>
    <mergeCell ref="P59:P60"/>
    <mergeCell ref="L59:L60"/>
    <mergeCell ref="M59:M60"/>
    <mergeCell ref="N59:N60"/>
    <mergeCell ref="M61:M62"/>
    <mergeCell ref="N61:N62"/>
    <mergeCell ref="O61:O62"/>
    <mergeCell ref="Q59:Q60"/>
    <mergeCell ref="F59:F60"/>
    <mergeCell ref="G59:G60"/>
    <mergeCell ref="H59:H60"/>
    <mergeCell ref="I59:I60"/>
    <mergeCell ref="J59:J60"/>
    <mergeCell ref="K59:K60"/>
    <mergeCell ref="A61:A62"/>
    <mergeCell ref="B61:B62"/>
    <mergeCell ref="C61:C62"/>
    <mergeCell ref="D61:D62"/>
    <mergeCell ref="E61:E62"/>
    <mergeCell ref="F61:F62"/>
    <mergeCell ref="L61:L62"/>
    <mergeCell ref="M80:M81"/>
    <mergeCell ref="N80:N81"/>
    <mergeCell ref="A80:A81"/>
    <mergeCell ref="B68:H68"/>
    <mergeCell ref="G61:G62"/>
    <mergeCell ref="H61:H62"/>
    <mergeCell ref="I61:I62"/>
    <mergeCell ref="J61:J62"/>
    <mergeCell ref="K61:K62"/>
    <mergeCell ref="B80:B81"/>
    <mergeCell ref="C80:C81"/>
    <mergeCell ref="D80:D81"/>
    <mergeCell ref="E80:E81"/>
    <mergeCell ref="F80:F81"/>
    <mergeCell ref="G80:G81"/>
    <mergeCell ref="H80:H81"/>
    <mergeCell ref="I80:I81"/>
    <mergeCell ref="A99:A100"/>
    <mergeCell ref="B99:B100"/>
    <mergeCell ref="C99:C100"/>
    <mergeCell ref="D99:D100"/>
    <mergeCell ref="E99:E100"/>
    <mergeCell ref="F99:F100"/>
    <mergeCell ref="N99:N100"/>
    <mergeCell ref="N86:N87"/>
    <mergeCell ref="O86:O87"/>
    <mergeCell ref="K86:K87"/>
    <mergeCell ref="F86:F87"/>
    <mergeCell ref="G86:G87"/>
    <mergeCell ref="H86:H87"/>
    <mergeCell ref="I86:I87"/>
    <mergeCell ref="J86:J87"/>
    <mergeCell ref="A86:A87"/>
    <mergeCell ref="B86:B87"/>
    <mergeCell ref="C86:C87"/>
    <mergeCell ref="D86:D87"/>
    <mergeCell ref="E86:E87"/>
    <mergeCell ref="L86:L87"/>
    <mergeCell ref="M86:M87"/>
    <mergeCell ref="Q105:Q106"/>
    <mergeCell ref="K105:K106"/>
    <mergeCell ref="L105:L106"/>
    <mergeCell ref="M105:M106"/>
    <mergeCell ref="N105:N106"/>
    <mergeCell ref="Q99:Q100"/>
    <mergeCell ref="P99:P100"/>
    <mergeCell ref="B95:H95"/>
    <mergeCell ref="O80:O81"/>
    <mergeCell ref="P80:P81"/>
    <mergeCell ref="Q80:Q81"/>
    <mergeCell ref="L80:L81"/>
    <mergeCell ref="P86:P87"/>
    <mergeCell ref="Q86:Q87"/>
    <mergeCell ref="J80:J81"/>
    <mergeCell ref="K80:K81"/>
    <mergeCell ref="F105:F106"/>
    <mergeCell ref="G105:G106"/>
    <mergeCell ref="H105:H106"/>
    <mergeCell ref="I99:I100"/>
    <mergeCell ref="J99:J100"/>
    <mergeCell ref="I105:I106"/>
    <mergeCell ref="J105:J106"/>
    <mergeCell ref="O105:O106"/>
    <mergeCell ref="P105:P106"/>
    <mergeCell ref="G99:G100"/>
    <mergeCell ref="H99:H100"/>
    <mergeCell ref="O99:O100"/>
    <mergeCell ref="N111:N112"/>
    <mergeCell ref="O111:O112"/>
    <mergeCell ref="P111:P112"/>
    <mergeCell ref="K99:K100"/>
    <mergeCell ref="L99:L100"/>
    <mergeCell ref="M99:M100"/>
    <mergeCell ref="Q111:Q112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M111:M112"/>
    <mergeCell ref="B105:B106"/>
    <mergeCell ref="C105:C106"/>
    <mergeCell ref="D105:D106"/>
    <mergeCell ref="E105:E106"/>
    <mergeCell ref="A115:A116"/>
    <mergeCell ref="B115:B116"/>
    <mergeCell ref="C115:C116"/>
    <mergeCell ref="D115:D116"/>
    <mergeCell ref="E115:E116"/>
    <mergeCell ref="F115:F116"/>
    <mergeCell ref="H115:H116"/>
    <mergeCell ref="I115:I116"/>
    <mergeCell ref="J115:J116"/>
    <mergeCell ref="G115:G116"/>
    <mergeCell ref="P127:P128"/>
    <mergeCell ref="Q127:Q128"/>
    <mergeCell ref="F127:F128"/>
    <mergeCell ref="G127:G128"/>
    <mergeCell ref="H127:H128"/>
    <mergeCell ref="I127:I128"/>
    <mergeCell ref="J127:J128"/>
    <mergeCell ref="K127:K128"/>
    <mergeCell ref="P115:P116"/>
    <mergeCell ref="Q115:Q116"/>
    <mergeCell ref="K115:K116"/>
    <mergeCell ref="L115:L116"/>
    <mergeCell ref="L127:L128"/>
    <mergeCell ref="M127:M128"/>
    <mergeCell ref="N127:N128"/>
    <mergeCell ref="O127:O128"/>
    <mergeCell ref="M115:M116"/>
    <mergeCell ref="N115:N116"/>
    <mergeCell ref="O115:O116"/>
    <mergeCell ref="O131:O132"/>
    <mergeCell ref="A127:A128"/>
    <mergeCell ref="B127:B128"/>
    <mergeCell ref="C127:C128"/>
    <mergeCell ref="D127:D128"/>
    <mergeCell ref="E127:E128"/>
    <mergeCell ref="A131:A132"/>
    <mergeCell ref="B131:B132"/>
    <mergeCell ref="C131:C132"/>
    <mergeCell ref="D131:D132"/>
    <mergeCell ref="E131:E132"/>
    <mergeCell ref="F131:F132"/>
    <mergeCell ref="G131:G132"/>
    <mergeCell ref="H131:H132"/>
    <mergeCell ref="I131:I132"/>
    <mergeCell ref="P131:P132"/>
    <mergeCell ref="Q131:Q132"/>
    <mergeCell ref="A134:A135"/>
    <mergeCell ref="B134:B135"/>
    <mergeCell ref="C134:C135"/>
    <mergeCell ref="D134:D135"/>
    <mergeCell ref="E134:E135"/>
    <mergeCell ref="N134:N135"/>
    <mergeCell ref="O134:O135"/>
    <mergeCell ref="P134:P135"/>
    <mergeCell ref="Q134:Q135"/>
    <mergeCell ref="F134:F135"/>
    <mergeCell ref="G134:G135"/>
    <mergeCell ref="H134:H135"/>
    <mergeCell ref="I134:I135"/>
    <mergeCell ref="J134:J135"/>
    <mergeCell ref="K134:K135"/>
    <mergeCell ref="L134:L135"/>
    <mergeCell ref="M134:M135"/>
    <mergeCell ref="J131:J132"/>
    <mergeCell ref="K131:K132"/>
    <mergeCell ref="L131:L132"/>
    <mergeCell ref="M131:M132"/>
    <mergeCell ref="N131:N132"/>
    <mergeCell ref="A141:A142"/>
    <mergeCell ref="B141:B142"/>
    <mergeCell ref="C141:C142"/>
    <mergeCell ref="D141:D142"/>
    <mergeCell ref="E141:E142"/>
    <mergeCell ref="G138:G139"/>
    <mergeCell ref="F138:F139"/>
    <mergeCell ref="K141:K142"/>
    <mergeCell ref="M138:M139"/>
    <mergeCell ref="H138:H139"/>
    <mergeCell ref="I138:I139"/>
    <mergeCell ref="J138:J139"/>
    <mergeCell ref="K138:K139"/>
    <mergeCell ref="L138:L139"/>
    <mergeCell ref="A138:A139"/>
    <mergeCell ref="B138:B139"/>
    <mergeCell ref="C138:C139"/>
    <mergeCell ref="D138:D139"/>
    <mergeCell ref="E138:E139"/>
    <mergeCell ref="N138:N139"/>
    <mergeCell ref="O138:O139"/>
    <mergeCell ref="P138:P139"/>
    <mergeCell ref="Q138:Q139"/>
    <mergeCell ref="L141:L142"/>
    <mergeCell ref="M141:M142"/>
    <mergeCell ref="F144:F146"/>
    <mergeCell ref="N141:N142"/>
    <mergeCell ref="O141:O142"/>
    <mergeCell ref="P141:P142"/>
    <mergeCell ref="Q141:Q142"/>
    <mergeCell ref="F141:F142"/>
    <mergeCell ref="G141:G142"/>
    <mergeCell ref="H141:H142"/>
    <mergeCell ref="I141:I142"/>
    <mergeCell ref="J141:J142"/>
    <mergeCell ref="H144:H146"/>
    <mergeCell ref="I144:I146"/>
    <mergeCell ref="J144:J146"/>
    <mergeCell ref="K144:K146"/>
    <mergeCell ref="L144:L146"/>
    <mergeCell ref="A144:A146"/>
    <mergeCell ref="B144:B146"/>
    <mergeCell ref="C144:C146"/>
    <mergeCell ref="D144:D146"/>
    <mergeCell ref="E144:E146"/>
    <mergeCell ref="B150:H150"/>
    <mergeCell ref="A151:Q151"/>
    <mergeCell ref="A152:D153"/>
    <mergeCell ref="M144:M146"/>
    <mergeCell ref="N144:N146"/>
    <mergeCell ref="O144:O146"/>
    <mergeCell ref="P144:P146"/>
    <mergeCell ref="Q144:Q146"/>
    <mergeCell ref="D148:D149"/>
    <mergeCell ref="G144:G146"/>
  </mergeCells>
  <hyperlinks>
    <hyperlink ref="C6" r:id="rId1" display="consultantplus://offline/ref=296E051552D9B0DE54C4EEA366783458DCF3E2F270B1C5BE0EE0B1036681A6753D4434517D8E791EF555ABSAVCG"/>
  </hyperlinks>
  <pageMargins left="0.70866141732283472" right="0.70866141732283472" top="0.74803149606299213" bottom="0.74803149606299213" header="0.31496062992125984" footer="0.31496062992125984"/>
  <pageSetup paperSize="9" scale="35" orientation="landscape" r:id="rId2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Финансирование</vt:lpstr>
      <vt:lpstr>Показатели, Критерии</vt:lpstr>
      <vt:lpstr>План реализации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2021-04-21T12:51:23Z</dcterms:modified>
</cp:coreProperties>
</file>