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1600" windowHeight="9135"/>
  </bookViews>
  <sheets>
    <sheet name="Финансирование" sheetId="1" r:id="rId1"/>
    <sheet name="Показатели, Критерии" sheetId="2" r:id="rId2"/>
    <sheet name="План реализации" sheetId="3" r:id="rId3"/>
  </sheets>
  <definedNames>
    <definedName name="_xlnm.Print_Area" localSheetId="2">'План реализации'!$A$1:$Q$145</definedName>
    <definedName name="_xlnm.Print_Area" localSheetId="1">'Показатели, Критерии'!$A$1:$G$42</definedName>
    <definedName name="_xlnm.Print_Area" localSheetId="0">Финансирование!$A$1:$AA$126</definedName>
  </definedNames>
  <calcPr calcId="152511"/>
</workbook>
</file>

<file path=xl/calcChain.xml><?xml version="1.0" encoding="utf-8"?>
<calcChain xmlns="http://schemas.openxmlformats.org/spreadsheetml/2006/main">
  <c r="AB119" i="1" l="1"/>
  <c r="AB107" i="1"/>
  <c r="AB102" i="1"/>
  <c r="AB100" i="1"/>
  <c r="AB98" i="1"/>
  <c r="AB59" i="1"/>
  <c r="AB58" i="1"/>
  <c r="AB45" i="1"/>
  <c r="AB38" i="1"/>
  <c r="AB28" i="1"/>
  <c r="AB24" i="1"/>
  <c r="AB23" i="1"/>
  <c r="AB14" i="1"/>
  <c r="AB16" i="1"/>
  <c r="AB17" i="1"/>
  <c r="AB18" i="1"/>
  <c r="AB19" i="1"/>
  <c r="AB20" i="1"/>
  <c r="AB21" i="1"/>
  <c r="AB22" i="1"/>
  <c r="AB25" i="1"/>
  <c r="AB26" i="1"/>
  <c r="AB27" i="1"/>
  <c r="AB29" i="1"/>
  <c r="AB30" i="1"/>
  <c r="AB31" i="1"/>
  <c r="AB32" i="1"/>
  <c r="AB33" i="1"/>
  <c r="AB34" i="1"/>
  <c r="AB35" i="1"/>
  <c r="AB36" i="1"/>
  <c r="AB37" i="1"/>
  <c r="AB39" i="1"/>
  <c r="AB40" i="1"/>
  <c r="AB41" i="1"/>
  <c r="AB42" i="1"/>
  <c r="AB43" i="1"/>
  <c r="AB44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9" i="1"/>
  <c r="AB101" i="1"/>
  <c r="AB103" i="1"/>
  <c r="AB104" i="1"/>
  <c r="AB105" i="1"/>
  <c r="AB106" i="1"/>
  <c r="AB108" i="1"/>
  <c r="AB109" i="1"/>
  <c r="AB110" i="1"/>
  <c r="AB111" i="1"/>
  <c r="AB112" i="1"/>
  <c r="AB113" i="1"/>
  <c r="AB114" i="1"/>
  <c r="AB115" i="1"/>
  <c r="AB116" i="1"/>
  <c r="AB117" i="1"/>
  <c r="AB118" i="1"/>
  <c r="AB120" i="1"/>
  <c r="AB121" i="1"/>
  <c r="AB13" i="1"/>
  <c r="L91" i="3" l="1"/>
  <c r="M91" i="3"/>
  <c r="N91" i="3"/>
  <c r="O91" i="3"/>
  <c r="K91" i="3"/>
  <c r="T15" i="1" l="1"/>
  <c r="J91" i="3" l="1"/>
  <c r="P91" i="3"/>
  <c r="K98" i="3" l="1"/>
  <c r="M98" i="3"/>
  <c r="O98" i="3"/>
  <c r="Y91" i="1" l="1"/>
  <c r="Y84" i="1"/>
  <c r="Y68" i="1"/>
  <c r="K63" i="3" l="1"/>
  <c r="L63" i="3"/>
  <c r="M63" i="3"/>
  <c r="N63" i="3"/>
  <c r="O63" i="3"/>
  <c r="P63" i="3"/>
  <c r="I63" i="3"/>
  <c r="W82" i="3"/>
  <c r="W85" i="3"/>
  <c r="X85" i="3"/>
  <c r="J64" i="3"/>
  <c r="J63" i="3" s="1"/>
  <c r="Y85" i="3" l="1"/>
  <c r="J12" i="3"/>
  <c r="K12" i="3"/>
  <c r="L12" i="3"/>
  <c r="M12" i="3"/>
  <c r="N12" i="3"/>
  <c r="O12" i="3"/>
  <c r="P12" i="3"/>
  <c r="I12" i="3"/>
  <c r="J10" i="3" l="1"/>
  <c r="K10" i="3"/>
  <c r="L10" i="3"/>
  <c r="M10" i="3"/>
  <c r="N10" i="3"/>
  <c r="O10" i="3"/>
  <c r="P10" i="3"/>
  <c r="I10" i="3"/>
  <c r="P83" i="1" l="1"/>
  <c r="P62" i="1" l="1"/>
  <c r="P15" i="1"/>
  <c r="S82" i="1" l="1"/>
  <c r="R82" i="1"/>
  <c r="Q82" i="1"/>
  <c r="O82" i="1"/>
  <c r="M82" i="1"/>
  <c r="L82" i="1"/>
  <c r="S61" i="1"/>
  <c r="R61" i="1"/>
  <c r="Q61" i="1"/>
  <c r="O61" i="1"/>
  <c r="M61" i="1"/>
  <c r="L61" i="1"/>
  <c r="J61" i="1"/>
  <c r="H61" i="1"/>
  <c r="G61" i="1"/>
  <c r="F61" i="1"/>
  <c r="K82" i="1"/>
  <c r="N82" i="1"/>
  <c r="K61" i="1"/>
  <c r="N61" i="1"/>
  <c r="I61" i="1"/>
  <c r="K15" i="1"/>
  <c r="E82" i="1" l="1"/>
  <c r="D82" i="1"/>
  <c r="E61" i="1"/>
  <c r="D61" i="1"/>
  <c r="E15" i="1"/>
  <c r="AG97" i="1" l="1"/>
  <c r="AG96" i="1"/>
  <c r="AG110" i="1"/>
  <c r="AG111" i="1"/>
  <c r="AG68" i="1"/>
  <c r="AG108" i="1"/>
  <c r="AG76" i="1"/>
  <c r="AH113" i="1" l="1"/>
  <c r="AG113" i="1"/>
  <c r="W20" i="3" l="1"/>
  <c r="W24" i="3" l="1"/>
  <c r="AG61" i="1" l="1"/>
  <c r="AC12" i="1"/>
  <c r="X139" i="3" l="1"/>
  <c r="W139" i="3"/>
  <c r="X136" i="3"/>
  <c r="W136" i="3"/>
  <c r="X135" i="3"/>
  <c r="W135" i="3"/>
  <c r="W134" i="3"/>
  <c r="X134" i="3"/>
  <c r="X133" i="3"/>
  <c r="W133" i="3"/>
  <c r="W132" i="3"/>
  <c r="X132" i="3"/>
  <c r="X131" i="3"/>
  <c r="W131" i="3"/>
  <c r="W130" i="3"/>
  <c r="X130" i="3"/>
  <c r="X129" i="3"/>
  <c r="W129" i="3"/>
  <c r="W128" i="3"/>
  <c r="X128" i="3"/>
  <c r="X127" i="3"/>
  <c r="W127" i="3"/>
  <c r="W126" i="3"/>
  <c r="X126" i="3"/>
  <c r="W125" i="3"/>
  <c r="X125" i="3"/>
  <c r="X124" i="3"/>
  <c r="W124" i="3"/>
  <c r="W123" i="3"/>
  <c r="X123" i="3"/>
  <c r="X122" i="3"/>
  <c r="W122" i="3"/>
  <c r="W121" i="3"/>
  <c r="X121" i="3"/>
  <c r="X120" i="3"/>
  <c r="W120" i="3"/>
  <c r="W119" i="3"/>
  <c r="X119" i="3"/>
  <c r="X118" i="3"/>
  <c r="W118" i="3"/>
  <c r="W117" i="3"/>
  <c r="X117" i="3"/>
  <c r="W116" i="3"/>
  <c r="X116" i="3"/>
  <c r="W115" i="3"/>
  <c r="X115" i="3"/>
  <c r="W114" i="3"/>
  <c r="X114" i="3"/>
  <c r="X113" i="3"/>
  <c r="W113" i="3"/>
  <c r="W112" i="3"/>
  <c r="X112" i="3"/>
  <c r="X111" i="3"/>
  <c r="W111" i="3"/>
  <c r="W110" i="3"/>
  <c r="X110" i="3"/>
  <c r="W109" i="3"/>
  <c r="X109" i="3"/>
  <c r="W108" i="3"/>
  <c r="X108" i="3"/>
  <c r="X107" i="3"/>
  <c r="W107" i="3"/>
  <c r="W106" i="3"/>
  <c r="X106" i="3"/>
  <c r="W105" i="3"/>
  <c r="X105" i="3"/>
  <c r="X104" i="3"/>
  <c r="W104" i="3"/>
  <c r="W103" i="3"/>
  <c r="X103" i="3"/>
  <c r="X102" i="3"/>
  <c r="W102" i="3"/>
  <c r="X101" i="3"/>
  <c r="W101" i="3"/>
  <c r="W100" i="3"/>
  <c r="W99" i="3"/>
  <c r="X99" i="3"/>
  <c r="W97" i="3"/>
  <c r="X97" i="3"/>
  <c r="X96" i="3"/>
  <c r="W96" i="3"/>
  <c r="W94" i="3"/>
  <c r="W93" i="3"/>
  <c r="X92" i="3"/>
  <c r="W92" i="3"/>
  <c r="X89" i="3"/>
  <c r="W89" i="3"/>
  <c r="X88" i="3"/>
  <c r="W88" i="3"/>
  <c r="X87" i="3"/>
  <c r="W87" i="3"/>
  <c r="X86" i="3"/>
  <c r="W86" i="3"/>
  <c r="X84" i="3"/>
  <c r="W84" i="3"/>
  <c r="W83" i="3"/>
  <c r="X83" i="3"/>
  <c r="W81" i="3"/>
  <c r="X81" i="3"/>
  <c r="X80" i="3"/>
  <c r="W80" i="3"/>
  <c r="W79" i="3"/>
  <c r="X79" i="3"/>
  <c r="W78" i="3"/>
  <c r="X78" i="3"/>
  <c r="W77" i="3"/>
  <c r="X77" i="3"/>
  <c r="W76" i="3"/>
  <c r="X76" i="3"/>
  <c r="W75" i="3"/>
  <c r="X75" i="3"/>
  <c r="X74" i="3"/>
  <c r="W74" i="3"/>
  <c r="W73" i="3"/>
  <c r="X73" i="3"/>
  <c r="W72" i="3"/>
  <c r="X72" i="3"/>
  <c r="W71" i="3"/>
  <c r="X71" i="3"/>
  <c r="W70" i="3"/>
  <c r="X70" i="3"/>
  <c r="W69" i="3"/>
  <c r="X68" i="3"/>
  <c r="W68" i="3"/>
  <c r="W66" i="3"/>
  <c r="X66" i="3"/>
  <c r="W65" i="3"/>
  <c r="X65" i="3"/>
  <c r="X62" i="3"/>
  <c r="W62" i="3"/>
  <c r="X61" i="3"/>
  <c r="W61" i="3"/>
  <c r="X59" i="3"/>
  <c r="W59" i="3"/>
  <c r="W58" i="3"/>
  <c r="X58" i="3"/>
  <c r="X57" i="3"/>
  <c r="W57" i="3"/>
  <c r="W56" i="3"/>
  <c r="X56" i="3"/>
  <c r="W55" i="3"/>
  <c r="X55" i="3"/>
  <c r="X54" i="3"/>
  <c r="W54" i="3"/>
  <c r="W53" i="3"/>
  <c r="X53" i="3"/>
  <c r="X52" i="3"/>
  <c r="W52" i="3"/>
  <c r="W51" i="3"/>
  <c r="X51" i="3"/>
  <c r="X50" i="3"/>
  <c r="W50" i="3"/>
  <c r="X49" i="3"/>
  <c r="W49" i="3"/>
  <c r="X48" i="3"/>
  <c r="W48" i="3"/>
  <c r="W47" i="3"/>
  <c r="X47" i="3"/>
  <c r="W46" i="3"/>
  <c r="X46" i="3"/>
  <c r="W45" i="3"/>
  <c r="X45" i="3"/>
  <c r="X44" i="3"/>
  <c r="W44" i="3"/>
  <c r="W43" i="3"/>
  <c r="X43" i="3"/>
  <c r="X42" i="3"/>
  <c r="W42" i="3"/>
  <c r="W41" i="3"/>
  <c r="X41" i="3"/>
  <c r="X40" i="3"/>
  <c r="W40" i="3"/>
  <c r="W39" i="3"/>
  <c r="X39" i="3"/>
  <c r="W38" i="3"/>
  <c r="X38" i="3"/>
  <c r="W37" i="3"/>
  <c r="X37" i="3"/>
  <c r="W36" i="3"/>
  <c r="X36" i="3"/>
  <c r="W35" i="3"/>
  <c r="X35" i="3"/>
  <c r="X34" i="3"/>
  <c r="W34" i="3"/>
  <c r="W33" i="3"/>
  <c r="X33" i="3"/>
  <c r="X32" i="3"/>
  <c r="W32" i="3"/>
  <c r="W31" i="3"/>
  <c r="X31" i="3"/>
  <c r="W30" i="3"/>
  <c r="X30" i="3"/>
  <c r="W29" i="3"/>
  <c r="X29" i="3"/>
  <c r="W28" i="3"/>
  <c r="X28" i="3"/>
  <c r="X27" i="3"/>
  <c r="W27" i="3"/>
  <c r="W26" i="3"/>
  <c r="X26" i="3"/>
  <c r="X25" i="3"/>
  <c r="W25" i="3"/>
  <c r="X24" i="3"/>
  <c r="X23" i="3"/>
  <c r="W23" i="3"/>
  <c r="T23" i="3"/>
  <c r="W22" i="3"/>
  <c r="W21" i="3"/>
  <c r="X21" i="3"/>
  <c r="X20" i="3"/>
  <c r="W19" i="3"/>
  <c r="X19" i="3"/>
  <c r="W18" i="3"/>
  <c r="X18" i="3"/>
  <c r="W17" i="3"/>
  <c r="X17" i="3"/>
  <c r="W16" i="3"/>
  <c r="X16" i="3"/>
  <c r="W15" i="3"/>
  <c r="X15" i="3"/>
  <c r="W14" i="3"/>
  <c r="X14" i="3"/>
  <c r="W13" i="3"/>
  <c r="X13" i="3"/>
  <c r="W11" i="3"/>
  <c r="T90" i="1"/>
  <c r="T82" i="1" s="1"/>
  <c r="P90" i="1"/>
  <c r="P87" i="1" s="1"/>
  <c r="P82" i="1" s="1"/>
  <c r="J82" i="1"/>
  <c r="I82" i="1"/>
  <c r="H82" i="1"/>
  <c r="G82" i="1"/>
  <c r="F82" i="1"/>
  <c r="P67" i="1"/>
  <c r="P65" i="1" s="1"/>
  <c r="S15" i="1"/>
  <c r="R15" i="1"/>
  <c r="Q15" i="1"/>
  <c r="O15" i="1"/>
  <c r="N15" i="1"/>
  <c r="M15" i="1"/>
  <c r="L15" i="1"/>
  <c r="J15" i="1"/>
  <c r="H15" i="1"/>
  <c r="G15" i="1"/>
  <c r="F15" i="1"/>
  <c r="D15" i="1"/>
  <c r="P61" i="1" l="1"/>
  <c r="AH15" i="1"/>
  <c r="AG82" i="1"/>
  <c r="X11" i="3"/>
  <c r="Y11" i="3" s="1"/>
  <c r="T10" i="3"/>
  <c r="X93" i="3"/>
  <c r="Y93" i="3" s="1"/>
  <c r="X100" i="3"/>
  <c r="Y100" i="3" s="1"/>
  <c r="X95" i="3"/>
  <c r="S10" i="3"/>
  <c r="W64" i="3"/>
  <c r="D11" i="1"/>
  <c r="Y18" i="3"/>
  <c r="N11" i="1"/>
  <c r="S11" i="1"/>
  <c r="E11" i="1"/>
  <c r="F11" i="1"/>
  <c r="J11" i="1"/>
  <c r="G11" i="1"/>
  <c r="Y73" i="3"/>
  <c r="Y57" i="3"/>
  <c r="Y135" i="3"/>
  <c r="Y52" i="3"/>
  <c r="O140" i="3"/>
  <c r="X94" i="3"/>
  <c r="Y94" i="3" s="1"/>
  <c r="Y74" i="3"/>
  <c r="Y78" i="3"/>
  <c r="Y80" i="3"/>
  <c r="Y83" i="3"/>
  <c r="Y96" i="3"/>
  <c r="Y101" i="3"/>
  <c r="Y115" i="3"/>
  <c r="Y119" i="3"/>
  <c r="Y121" i="3"/>
  <c r="Y125" i="3"/>
  <c r="Y131" i="3"/>
  <c r="Y132" i="3"/>
  <c r="Y29" i="3"/>
  <c r="Y37" i="3"/>
  <c r="Y41" i="3"/>
  <c r="Y46" i="3"/>
  <c r="Y48" i="3"/>
  <c r="Y61" i="3"/>
  <c r="L140" i="3"/>
  <c r="Y99" i="3"/>
  <c r="Y108" i="3"/>
  <c r="Y56" i="3"/>
  <c r="Y19" i="3"/>
  <c r="Y40" i="3"/>
  <c r="Y44" i="3"/>
  <c r="Y59" i="3"/>
  <c r="Y117" i="3"/>
  <c r="Y122" i="3"/>
  <c r="Y124" i="3"/>
  <c r="Y127" i="3"/>
  <c r="Y130" i="3"/>
  <c r="Y25" i="3"/>
  <c r="Y27" i="3"/>
  <c r="Y33" i="3"/>
  <c r="I98" i="3"/>
  <c r="W98" i="3" s="1"/>
  <c r="Y79" i="3"/>
  <c r="Y102" i="3"/>
  <c r="Y103" i="3"/>
  <c r="Y106" i="3"/>
  <c r="Y136" i="3"/>
  <c r="Y14" i="3"/>
  <c r="Y24" i="3"/>
  <c r="Y26" i="3"/>
  <c r="Y35" i="3"/>
  <c r="Y42" i="3"/>
  <c r="Y49" i="3"/>
  <c r="Y53" i="3"/>
  <c r="Y84" i="3"/>
  <c r="Y87" i="3"/>
  <c r="Y105" i="3"/>
  <c r="Y109" i="3"/>
  <c r="Y128" i="3"/>
  <c r="Y139" i="3"/>
  <c r="Y28" i="3"/>
  <c r="Y66" i="3"/>
  <c r="Y68" i="3"/>
  <c r="Y75" i="3"/>
  <c r="Y81" i="3"/>
  <c r="Y97" i="3"/>
  <c r="Y104" i="3"/>
  <c r="Y112" i="3"/>
  <c r="Y133" i="3"/>
  <c r="M140" i="3"/>
  <c r="Y13" i="3"/>
  <c r="Y20" i="3"/>
  <c r="Y21" i="3"/>
  <c r="J140" i="3"/>
  <c r="N140" i="3"/>
  <c r="Y15" i="3"/>
  <c r="Y32" i="3"/>
  <c r="Y38" i="3"/>
  <c r="Y39" i="3"/>
  <c r="Y43" i="3"/>
  <c r="Y45" i="3"/>
  <c r="Y55" i="3"/>
  <c r="Y65" i="3"/>
  <c r="Y70" i="3"/>
  <c r="Y76" i="3"/>
  <c r="Y77" i="3"/>
  <c r="Y89" i="3"/>
  <c r="Y107" i="3"/>
  <c r="Y111" i="3"/>
  <c r="Y123" i="3"/>
  <c r="Y126" i="3"/>
  <c r="Y129" i="3"/>
  <c r="Y16" i="3"/>
  <c r="Y17" i="3"/>
  <c r="Y23" i="3"/>
  <c r="Y30" i="3"/>
  <c r="Y31" i="3"/>
  <c r="Y34" i="3"/>
  <c r="Y36" i="3"/>
  <c r="Y47" i="3"/>
  <c r="Y50" i="3"/>
  <c r="Y51" i="3"/>
  <c r="Y54" i="3"/>
  <c r="Y58" i="3"/>
  <c r="Y62" i="3"/>
  <c r="W67" i="3"/>
  <c r="Y71" i="3"/>
  <c r="Y72" i="3"/>
  <c r="Y86" i="3"/>
  <c r="Y88" i="3"/>
  <c r="Y92" i="3"/>
  <c r="Y110" i="3"/>
  <c r="Y113" i="3"/>
  <c r="Y116" i="3"/>
  <c r="Y118" i="3"/>
  <c r="Y120" i="3"/>
  <c r="Y134" i="3"/>
  <c r="Y114" i="3"/>
  <c r="X22" i="3"/>
  <c r="Y22" i="3" s="1"/>
  <c r="T12" i="3"/>
  <c r="K140" i="3"/>
  <c r="X69" i="3"/>
  <c r="Y69" i="3" s="1"/>
  <c r="H11" i="1"/>
  <c r="L11" i="1"/>
  <c r="Q11" i="1"/>
  <c r="R11" i="1"/>
  <c r="O11" i="1"/>
  <c r="T65" i="1"/>
  <c r="T61" i="1" s="1"/>
  <c r="T11" i="1" s="1"/>
  <c r="M11" i="1"/>
  <c r="I15" i="1"/>
  <c r="T67" i="1"/>
  <c r="R140" i="3" l="1"/>
  <c r="AG15" i="1"/>
  <c r="AH61" i="1"/>
  <c r="AM61" i="1"/>
  <c r="AM15" i="1"/>
  <c r="W12" i="3"/>
  <c r="S12" i="3"/>
  <c r="AC61" i="1"/>
  <c r="P11" i="1"/>
  <c r="X98" i="3"/>
  <c r="Y98" i="3" s="1"/>
  <c r="I95" i="3"/>
  <c r="X12" i="3"/>
  <c r="X64" i="3"/>
  <c r="Y64" i="3" s="1"/>
  <c r="AM82" i="1"/>
  <c r="I11" i="1"/>
  <c r="AG11" i="1" s="1"/>
  <c r="AC15" i="1"/>
  <c r="W95" i="3" l="1"/>
  <c r="Y95" i="3" s="1"/>
  <c r="I91" i="3"/>
  <c r="Y12" i="3"/>
  <c r="AH82" i="1"/>
  <c r="T91" i="3"/>
  <c r="X91" i="3"/>
  <c r="S63" i="3"/>
  <c r="W63" i="3"/>
  <c r="X67" i="3"/>
  <c r="Y67" i="3" s="1"/>
  <c r="S91" i="3"/>
  <c r="K11" i="1"/>
  <c r="AC82" i="1"/>
  <c r="AC11" i="1" l="1"/>
  <c r="AH11" i="1"/>
  <c r="X63" i="3"/>
  <c r="Y63" i="3" s="1"/>
  <c r="T63" i="3"/>
  <c r="I140" i="3"/>
  <c r="W140" i="3" s="1"/>
  <c r="W91" i="3"/>
  <c r="Y91" i="3" s="1"/>
  <c r="P140" i="3"/>
  <c r="X140" i="3" l="1"/>
  <c r="Y140" i="3" s="1"/>
</calcChain>
</file>

<file path=xl/sharedStrings.xml><?xml version="1.0" encoding="utf-8"?>
<sst xmlns="http://schemas.openxmlformats.org/spreadsheetml/2006/main" count="1294" uniqueCount="531">
  <si>
    <t xml:space="preserve">ОТЧЕТ </t>
  </si>
  <si>
    <t>об исполнении финансирования государственной программы Краснодарского края</t>
  </si>
  <si>
    <t>"Социальная поддержка граждан"</t>
  </si>
  <si>
    <t xml:space="preserve">наименование государственной программы </t>
  </si>
  <si>
    <t>Номер  мероп-риятия</t>
  </si>
  <si>
    <t>Наименование основного мероприятия, подпрограммы, мероприятия подпрограммы, ведомственной целевой программы</t>
  </si>
  <si>
    <t>Государственный заказчик, получатель субсидий (субвенций), ответственный за выполнение мероприятий, исполнитель</t>
  </si>
  <si>
    <t>Объем финансирования в тыс. рублей, предусмотренный на отчетную дату:</t>
  </si>
  <si>
    <t>Профинансировано (кассовое исполнение) в отчетном периоде, тыс. рублей</t>
  </si>
  <si>
    <t>Непосредственный результат реализации мероприятия</t>
  </si>
  <si>
    <t xml:space="preserve">Отметка о выполнении мероприятия </t>
  </si>
  <si>
    <t xml:space="preserve">Причины невыполнения (несвоевременного выполнения) мероприятия </t>
  </si>
  <si>
    <t>уточненной сводной бюджетной росписью</t>
  </si>
  <si>
    <t>соглашениями с муниципальными образованиями</t>
  </si>
  <si>
    <t>федеральный бюджет</t>
  </si>
  <si>
    <t>краевой бюджет</t>
  </si>
  <si>
    <r>
      <t>краевой бюджет</t>
    </r>
    <r>
      <rPr>
        <i/>
        <vertAlign val="superscript"/>
        <sz val="28"/>
        <rFont val="Times New Roman"/>
        <family val="1"/>
        <charset val="204"/>
      </rPr>
      <t>6)</t>
    </r>
  </si>
  <si>
    <t>местный бюджет</t>
  </si>
  <si>
    <t>внебюджетные  источники</t>
  </si>
  <si>
    <t>наименование</t>
  </si>
  <si>
    <t>единица измерения</t>
  </si>
  <si>
    <t>плановое значение</t>
  </si>
  <si>
    <t>фактическое значение</t>
  </si>
  <si>
    <t>всего</t>
  </si>
  <si>
    <t>ВСЕГО 
по государственной программе, в том числе:</t>
  </si>
  <si>
    <t>Х</t>
  </si>
  <si>
    <t>Всего
по основным мероприятиям государственной программы, в том числе:</t>
  </si>
  <si>
    <t>1.1.1.1</t>
  </si>
  <si>
    <t>Финансовое обеспечение деятельности министерства труда и социального развития  Краснодарского края и управлений социальной защиты населения министерства  труда и социального развития Краснодарского края в муниципальных образованиях Краснодарского края</t>
  </si>
  <si>
    <t>министерство труда и социального развития Краснодарского края</t>
  </si>
  <si>
    <t>1.</t>
  </si>
  <si>
    <t>Всего по подпрограмме , "Развитие мер социальной поддержки отдельных категорий граждан" в том числе:</t>
  </si>
  <si>
    <t xml:space="preserve">Пенсии за выслугу лет лицам, замещавшим должности государственной гражданской службы Краснодарского края </t>
  </si>
  <si>
    <t>человек</t>
  </si>
  <si>
    <t>выполнено</t>
  </si>
  <si>
    <t>1.1.1.2</t>
  </si>
  <si>
    <t>Пособия отдельным категориям работников Краснодарского края в соответствии с Законом Краснодарского края                                                            от  21 июля 2005 г.                                                    № 921-КЗ "О государственной поддержке отдельных категорий работников Краснодарского края"</t>
  </si>
  <si>
    <t>1.1.1.3</t>
  </si>
  <si>
    <t>Дополнительное материальное обеспечение лиц, замещавших государственные должности Краснодарского края</t>
  </si>
  <si>
    <t>1.1.2.2</t>
  </si>
  <si>
    <t>Предоставление ежегодной денежной выплаты лицам, подвергшимся радиационным воздействиям, и их семьям в соответствии с Законом Краснодарского края                                                                               от 27 марта 2007 г.                                                                                                  № 1209-КЗ "О ежегодной денежной выплате отдельным категориям граждан, подвергшихся радиационным воздействиям, и их семьям"</t>
  </si>
  <si>
    <t>1.1.2.3</t>
  </si>
  <si>
    <t>Предоставление отдельных мер социальной поддержки граждан, подвергшихся воздействию радиации (за исключением мер социальной поддержки, предусмотренных пунктами 1.1.2.2 и 1.1.3.3 настоящего раздела)</t>
  </si>
  <si>
    <t>1.1.2.4</t>
  </si>
  <si>
    <t>Предоставление гражданам государственных единовременных пособий и ежемесячных денежных компенсаций  при возникновении поствакцинальных осложнений</t>
  </si>
  <si>
    <t>1.1.2.5</t>
  </si>
  <si>
    <t>1.3</t>
  </si>
  <si>
    <t>1.1.3.2</t>
  </si>
  <si>
    <t>Предоставление субсидий на оплату жилого помещения и коммунальных услуг гражданам, расходы которых на оплату жилого помещения и коммунальных услуг превышают региональный стандарт максимально допустимой доли таких расходов, установленный в размере 22 процентов от совокупного дохода семьи</t>
  </si>
  <si>
    <t>семей</t>
  </si>
  <si>
    <t>1.1.3.3</t>
  </si>
  <si>
    <t>1.1.3.4</t>
  </si>
  <si>
    <t>Предоставления мер социальной поддержки отдельных категорий граждан, проживающих на территории Краснодарского края, по оплате взносов на капитальный ремонт общего имущества собственников помещений в многоквартирном доме в соответствии с Законом Краснодарского края                                       от 28 декабря 2015 г.                                            № 3316-КЗ "О мерах социальной поддержки отдельных категорий граждан, проживающих на территории Краснодарского края, по оплате взносов на капитальный ремонт общего имущества собственников помещений в многоквартирном доме"</t>
  </si>
  <si>
    <t>1.1.3.5</t>
  </si>
  <si>
    <t>Компенсация расходов на
оплату жилого помещения и коммунальных услуг
ветеранам труда и ветеранам
военной службы, достигшим
возраста 60 и 55 лет
(соответственно мужчины и женщины), либо после
назначения им пенсии в
территориальных органах
Пенсионного фонда Российской Федерации,
жертвам политических
репрессий, достигшим
возраста 60 и 55 лет
(соответственно мужчины и женщины), либо являющимся
пенсионерами, постоянно
проживающим на территории
Краснодарского края (за
исключением мер социальной
поддержки, предусмотренных
подпунктом 1.1.3.1
настоящего пункта)</t>
  </si>
  <si>
    <t>1.1.4</t>
  </si>
  <si>
    <t>1.1.4.1</t>
  </si>
  <si>
    <t>Выплата ежемесячного пособия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 в соответствии с Законом Краснодарского края                                                            от 5 ноября 2002 г.                                                                       № 537-КЗ "О ежемесячном пособи вдовам  военнослужащих, лиц рядового и начальствующего составаорганов внутренних дел и  сотрудников  органов Федеральной службы безопасности, погибших при исполнении обязанностей военной службы (служебных обязанностей)"</t>
  </si>
  <si>
    <t>1.1.4.2</t>
  </si>
  <si>
    <t>Предоставление ежемесячного пособия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обязанностей), в соответствии с Законом Краснодарского края                                                                  от 7 июня 2004 г.                                                                                          № 719-КЗ "О ежемесячном пособии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</t>
  </si>
  <si>
    <t>1.1.4.3</t>
  </si>
  <si>
    <t>Социальная поддержка инвалидов боевых действий и членов семьи военнослужащих, погибщих при исполнении воинского долга</t>
  </si>
  <si>
    <t>1.5</t>
  </si>
  <si>
    <t>1.1.5.2</t>
  </si>
  <si>
    <t>1.1.5.4</t>
  </si>
  <si>
    <t>1.1.5.5</t>
  </si>
  <si>
    <t>Выплата гражданам пожилого возраста (достигшим возраста 60 и 55 лет (соответственно
мужчины и женщины) либо возраста, дающего право на страховую пенсию по старости в соответствии с частью 1 статьи 8
Федерального закона                                         от 28 декабря 2013 г.                                        № 400-ФЗ "О страховых пенсиях" и одиноким гражданам, страдающим хроническими заболеваниями, неспособным
удовлетворять свои
основные жизненные
потребности, получающим
медико-социальную помощь на дому, в государственных
медицинских организациях, в организациях социального
обслуживания, у граждан,
осуществляющих без
образования юридического лица предпринимательскую
деятельность в сфере
социального обслуживания, в целях льготного обеспечения
протезами, ортопедическими корригирующими изделиями,
слуховыми аппаратами (за
исключением мер социальной
поддержки, предусмотренных
подпунктом 1.1.5.3
настоящего пункта)</t>
  </si>
  <si>
    <t>1.1.6.1</t>
  </si>
  <si>
    <t>Предоставление  лицу, взявшему на себя  обязательства осуществить погребение, социального пособия на погребение в Краснодарском крае, единовременной материальной помощи гражданам, понесшим расходы, связанные с погребением малоимущих</t>
  </si>
  <si>
    <t>1.1.6.2</t>
  </si>
  <si>
    <t>Возмещение лицу, взявшему на себя обязательства осуществлять погребение, затрат,связанных с погребением умерших реабилитированных лиц</t>
  </si>
  <si>
    <t>1.1.7.2</t>
  </si>
  <si>
    <t>Предоставление единовременной денежной выплаты лицам, награжденным орденом                                                                  "За выдающийся вклад в развитие кубанского казачества"</t>
  </si>
  <si>
    <t>1.1.7.3</t>
  </si>
  <si>
    <t>1.1.7.5</t>
  </si>
  <si>
    <t>1.1.7.6</t>
  </si>
  <si>
    <t>1.1.7.7</t>
  </si>
  <si>
    <t>1.1.8.2</t>
  </si>
  <si>
    <t>1.1.8.3</t>
  </si>
  <si>
    <t>1.1.8.5</t>
  </si>
  <si>
    <t>тыс. чел.</t>
  </si>
  <si>
    <t>1.1.8.6</t>
  </si>
  <si>
    <t>тыс.штук</t>
  </si>
  <si>
    <t>1.1.9.1</t>
  </si>
  <si>
    <t>Оказание государственной социальной помощи малоимущим семьям, малоимущим одиноко проживающим гражданам</t>
  </si>
  <si>
    <t>1.1.9.2</t>
  </si>
  <si>
    <t>Предоставление дополнительных мер социальной поддержки в виде единовременной выплаты малоимущим семьям и малоимущим одиноко проживающим гражданам Краснодарского края на возмещение расходов по приобретению оборудования в связи с переходом на цифровое телерадиовещание</t>
  </si>
  <si>
    <t>1.1.10.3</t>
  </si>
  <si>
    <t>1.1.10.4</t>
  </si>
  <si>
    <t>0</t>
  </si>
  <si>
    <t xml:space="preserve">человек </t>
  </si>
  <si>
    <t>2.</t>
  </si>
  <si>
    <t>Всего по подпрограмме  "Модернизация и развитие социального обслуживания населения" в  том числе:</t>
  </si>
  <si>
    <t>1.1.1</t>
  </si>
  <si>
    <t>Организация профессионального образования и дополнительного профессионального образования работников государственных учреждений Краснодарского края, в том числе:</t>
  </si>
  <si>
    <t>казенных учреждений</t>
  </si>
  <si>
    <t>1.1.1.2.1</t>
  </si>
  <si>
    <t>предоставление субсидий государственным бюджетным и автономным учреждениям</t>
  </si>
  <si>
    <t>1.1.2.1</t>
  </si>
  <si>
    <t xml:space="preserve">Финансовое обеспечение деятельности государственных учреждений, функции и полномочия учредителя в отношении которых осуществляет министерство труда и социального развития Краснодарского края, в том числе: </t>
  </si>
  <si>
    <t>1.1.2.1.1</t>
  </si>
  <si>
    <t>казенные учреждения</t>
  </si>
  <si>
    <t>учреждений</t>
  </si>
  <si>
    <t>1.1.2.1.2</t>
  </si>
  <si>
    <t>предоставление субсидий государственным бюджетным и автономным учреждениям, в том числе:</t>
  </si>
  <si>
    <t>1.1.2.1.2.1</t>
  </si>
  <si>
    <t>на финансовое обеспечение выполнения ими государственного задания</t>
  </si>
  <si>
    <t>1.1.2.1.2.2</t>
  </si>
  <si>
    <t>на осуществление капитального ремонта</t>
  </si>
  <si>
    <t>1.1.2.1.2.3</t>
  </si>
  <si>
    <t>на предоставление мер социальной поддержки работников организаций социального обслуживания в соответствии с пунктом                                                        5 части 2 статьи 10 Закона Краснодарского края от 5 ноября 2014 г.  № 3051-КЗ "О социальном обслуживании населения на территории Краснодарского края"</t>
  </si>
  <si>
    <t>Предоставление субсидий на оснащение государственных бюджетных и автономных учреждений Краснодарского края оборудованием, облегчающим уход за гражданами пожилого возраста и инвалидами, повышающими качество социальных услуг, в том числе:мебелью,                                         оборудованием для психологической поддержки, медицинским, компьютерным, технологическим,  бытовым, пищевым, прачечным, реабилитационным оборудованием (приобретение, монтаж, пусконаладочные работы)</t>
  </si>
  <si>
    <t>Предоставление субсидий на организацию работы мобильных бригад в государственных бюджетных и автономных учреждениях Краснодарского края, предоставляющих социальные  услуги на мобильной основе, для оказания неотложных социальных услуг пожилым людям и (или) инвалидам, в том числе на приобретение транспортных средств и оборудования</t>
  </si>
  <si>
    <t xml:space="preserve"> транспортные средства </t>
  </si>
  <si>
    <t>1.1.3.6</t>
  </si>
  <si>
    <t>компьютерных мест</t>
  </si>
  <si>
    <t>1.1.3.7</t>
  </si>
  <si>
    <t>Предоставление субсидий государственным бюджетным и автономным учреждениям на организацию социального туризма для граждан пожилого возраста и (или) инвалидов: проведение экскурсий, посещение памятных мест, учреждений культуры, исторических памятников</t>
  </si>
  <si>
    <t>1.1.3.8</t>
  </si>
  <si>
    <t>Предоставление субсидий государственным и автономным учреждениям на организацию приемной семьи для граждан пожилого возраста и инвалидов</t>
  </si>
  <si>
    <t>1.1.3.9</t>
  </si>
  <si>
    <t xml:space="preserve">технические средства </t>
  </si>
  <si>
    <t>1.1.3.11</t>
  </si>
  <si>
    <t>Предоставление субсидии государственному бюджетному учреждению социального обслуживания Краснодарского края на осуществление капитальных вложений в объект капитального  строительства государственной собственности "Реконструкция очистных сооружений                                                                                                                ГБУ СО КК"Терновский психоневрологический интернат", Тихорецкий район, ст. Терновская</t>
  </si>
  <si>
    <t>процент</t>
  </si>
  <si>
    <t>1.1.3.13</t>
  </si>
  <si>
    <t>транспортных средства</t>
  </si>
  <si>
    <t>3</t>
  </si>
  <si>
    <t xml:space="preserve"> Всего по подпрограмме "Совершенствование социальной поддержки семьи и детей" в том числе:</t>
  </si>
  <si>
    <t>Финансовое обеспечение деятельности государственных учреждений социального обслуживания Краснодарского края, функции и полномочия учредителя в отношении которых осуществляет министерство труда и социального развития Краснодарского края, в том числе</t>
  </si>
  <si>
    <t>1.1.1.3.1</t>
  </si>
  <si>
    <t>1.1.1.3.2</t>
  </si>
  <si>
    <t>предоставление субсидий государственным  бюджетным и автономным учреждениям, в том числе:</t>
  </si>
  <si>
    <t>1.1.1.3.2.1</t>
  </si>
  <si>
    <t>1.1.1.3.2.2</t>
  </si>
  <si>
    <t>1.1.1.3.2.3</t>
  </si>
  <si>
    <t>Предоставление субсидий государственным автономным учреждениям на обеспечение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 превышает величины прожиточного минимума на душу населения, установленного в Краснодарском крае, по  заключению врача полноценным питанием посредством бесплатного предоставления специализированных продуктов детского питания  в соответствии с Законом Краснодарского края от 30 июня 1997 г. № 90-КЗ "Об охране здоровья населения Краснодарского края"</t>
  </si>
  <si>
    <t xml:space="preserve">Выплата пособия на ребенка в соответствии с Законом Краснодарского края от 15 декабря 2004 г.                                                                  № 807-КЗ "О пособии на ребенка"    
</t>
  </si>
  <si>
    <t>1.1.2.6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</si>
  <si>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(полномочий физическими лицами), в соответствии с Федеральным законом                                                                   от 19 мая 1995 г. № 81-ФЗ "О государственных пособиях гражданам, имеющим детей"</t>
  </si>
  <si>
    <t>1.1.2.9</t>
  </si>
  <si>
    <t>1.1.2.10</t>
  </si>
  <si>
    <t>Осуществление ежемесячной выплаты в связи с рождением (усыновлением) первого ребенка в соответствии с Федеральным законом от 28 декабря 2017 г.                                                                                                    № 418-ФЗ "О ежемесячных выплатах семьям, имеющим детей" в рамках регионального проекта Краснодарского края "Финансовая поддержка семей при рождении детей"</t>
  </si>
  <si>
    <t>Выплата единовременного денежного поощрения награжденным медалью Краснодарского края "Родительская доблесть"</t>
  </si>
  <si>
    <t>Выплата единовременного денежного пособия при усыновлении (удочерении) на территории Краснодарского края ребенка-сироты или ребенка, оставшегося без попечения родителей</t>
  </si>
  <si>
    <t>Ежегодная денежная выплата многодетным семьям</t>
  </si>
  <si>
    <t>Выплата единовременного пособия при всех формах устройства детей, лишенных родительского попечения, в семью</t>
  </si>
  <si>
    <t>Предоставление меры социальной поддержки в виде  материнского (семейного) капитала в рамках регионального проекта "Финансовая поддержка семей при рождении детей"</t>
  </si>
  <si>
    <t>Изготовление бланков удо-стоверений многодетной семьи</t>
  </si>
  <si>
    <t>штук</t>
  </si>
  <si>
    <t>Предоставление субвенций местным бюджетам муниципальных образований Краснодарского 
края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в соответствии с Законом Краснодарского края                                        от 15 декабря 2004 г.                                                                                                                                №805-КЗ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</t>
  </si>
  <si>
    <t>1.1.4.4</t>
  </si>
  <si>
    <t>Предоставление субвенций местным бюджетам муниципальных образований Краснодарского края в соответствии с Законом Краснодарского края от                    15 декабря 2004 г.                                                                                                                                                                      № 805-КЗ 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 отдельныхгосударственных полномочий по выплате ежемесячных денежных средств на содержание  детей, нуждающихся в особой заботе государства, переданных на патронатное воспитание</t>
  </si>
  <si>
    <t>1.1.4.5</t>
  </si>
  <si>
    <t>1.1.4.6</t>
  </si>
  <si>
    <t>1.1.4.7</t>
  </si>
  <si>
    <t>Предоставление субвенций местным бюджетам муниципальных образований Краснодарского края для финансового обеспечения осуществления отдельных государственных полномочий по организации оздоровления и отдыха детей, переданных в соответствии с Законом Краснодарского края                                                                                                                                                               от 3 марта 2010 г.                                                                                                                                          № 1909-КЗ "О наделении органов местного самоуправления в Краснодарском крае государственными полномочиями Краснодарского края по организации оздоровления и отдыха детей"</t>
  </si>
  <si>
    <t>1.1.4.8</t>
  </si>
  <si>
    <t>Предоставление субвенций местным бюджетам муниципальных образований Краснодарского края на осуществление отдельных государственных полномочий по созданию и организации деятельности комиссий по делам несовершеннолетних и защите их прав в соответствии с  Законом Краснодарского края                                                                                  от 13 ноября 2006 г.                                                                        № 1132-КЗ "О комиссиях по делам несовершеннолет них и защите их прав в Краснодарском крае"</t>
  </si>
  <si>
    <t>1.1.5.1</t>
  </si>
  <si>
    <t>Осуществление деятельности, связанной с перевозкой между субъектами Российской Федерации, а также в пределах территорий государств –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организаций, в соответствии пунктом 3 статьи 25 Федерального закона                                                                                                от 24 июня 1999 г.                                                                                                № 120-ФЗ "Об основах системы профилактики безнадзорности и правонарушений несовершеннолетних"</t>
  </si>
  <si>
    <t>Выплата компенсаций в виде субсидий за предоставление социальных услуг (оказываемых детям с ограниченными возможностями здоровья, а также детям, находящимся в социально опасном положении, в трудной жизненной ситуации) поставщикам социальных услуг, включенным в реестр поставщиков социальных услуг и не участвующим в выполнении государственного задания (заказа) (за исключением выплаты компенсаций в виде субсидий, предусмотренных подпунктом 1.1.6.1 настоящего пункта)  услуг, включенным в реестр поставщиков социальных услуг и не участвующим в выполнении государственного задания (заказа) (за исключением выплаты компенсаций в виде субсидий, предусмотренных подпунктом 1.1.6.1 настоящего пункта)</t>
  </si>
  <si>
    <t>ОТЧЕТ</t>
  </si>
  <si>
    <t>о достижении целевых показателей государственной программы Краснодарского края</t>
  </si>
  <si>
    <t>Номер целевого показателя</t>
  </si>
  <si>
    <t>Наименование целевого показателя</t>
  </si>
  <si>
    <t>Единица измерения</t>
  </si>
  <si>
    <t>Причины недостижения фактического значения показателя в отчетном периоде</t>
  </si>
  <si>
    <t>аналогичный отчетный период прошлого года</t>
  </si>
  <si>
    <t>текущий отчетный период</t>
  </si>
  <si>
    <t>факт</t>
  </si>
  <si>
    <t>план</t>
  </si>
  <si>
    <t>Государственная программа Краснодарского края  «Социальная поддержка граждан»</t>
  </si>
  <si>
    <t>1.1</t>
  </si>
  <si>
    <t>Число граждан, получивших документы на право пользования мерами социальной поддержки</t>
  </si>
  <si>
    <t>1.2</t>
  </si>
  <si>
    <t>Соотношение средней заработной платы социальных работников государственных учреждений со средней заработной платой в Краснодарском крае</t>
  </si>
  <si>
    <t>%</t>
  </si>
  <si>
    <t>Удельный вес детей-сирот и детей, оставшихся без попечения родителей, переданных на воспитание в семью (от общей численности вновь выявленных детей за отчетный период)</t>
  </si>
  <si>
    <t>1.4</t>
  </si>
  <si>
    <t>Доля государственных учреждений, предоставляющих информацию об энергосбережении и повышении энергетической эффективности (энергетические декларации) в электронном виде</t>
  </si>
  <si>
    <t>Доля государственных учреждений, оснащенных приборами учета тепловой энергии</t>
  </si>
  <si>
    <t>1.6</t>
  </si>
  <si>
    <t>Удельный вес учреждений социального обслуживания, основанный на иных формах собственности (кроме государственных учреждений), в общем количестве учреждений социального обслуживания всех форм собственности</t>
  </si>
  <si>
    <t>1.7</t>
  </si>
  <si>
    <t>Доля государственных бюджетных (автономных, казенных) учреждений социального обслуживания, подведомственных министерству труда и социального развития Краснодарского края, в отношении которых проведена независимая оценка качества оказания услуг, от общего их количества</t>
  </si>
  <si>
    <t>-</t>
  </si>
  <si>
    <t>1.8</t>
  </si>
  <si>
    <t xml:space="preserve">Удельный расход электрической энергии на снабжение государственных учреждений
</t>
  </si>
  <si>
    <t xml:space="preserve">кВт-ч/кв. м
</t>
  </si>
  <si>
    <t>1.9</t>
  </si>
  <si>
    <t xml:space="preserve">Удельный расход тепловой энергии на снабжение государственных учреждений
</t>
  </si>
  <si>
    <t xml:space="preserve">Гкал/кв. м
</t>
  </si>
  <si>
    <t xml:space="preserve">  1.10
</t>
  </si>
  <si>
    <t xml:space="preserve">Удельный расход холодной воды на снабжение государственных учреждений
</t>
  </si>
  <si>
    <t xml:space="preserve">куб. м/кв. м
</t>
  </si>
  <si>
    <t xml:space="preserve"> 1.11
</t>
  </si>
  <si>
    <t xml:space="preserve">Доля светодиодных источников света в освещении зданий от общего количества источников света в зданиях
</t>
  </si>
  <si>
    <t xml:space="preserve">%
</t>
  </si>
  <si>
    <t>1.12</t>
  </si>
  <si>
    <t xml:space="preserve">Доля зданий, строений, сооружений, оснащенных индивидуальными тепловыми пунктами с автоматическим регулированием температуры теплоносителя, находящихся на праве оперативного управления или ином законном основании, от общего количества указанных зданий, строений, сооружений
</t>
  </si>
  <si>
    <t>1.13</t>
  </si>
  <si>
    <t xml:space="preserve">Удовлетворенность получателей социальных услуг в оказанных социальных услугах, процентов
</t>
  </si>
  <si>
    <t>1.14</t>
  </si>
  <si>
    <t xml:space="preserve">Доля населения с денежными доходами ниже величины прожиточного минимума в Краснодарском крае в общей численности населения Краснодарского края, процентов
</t>
  </si>
  <si>
    <t>2.1</t>
  </si>
  <si>
    <t>Подпрограмма   «Развитие мер социальной поддержки отдельных категорий граждан»</t>
  </si>
  <si>
    <t>2.1.3</t>
  </si>
  <si>
    <t xml:space="preserve">Доля граждан, получивших меры социальной поддержки, в общей численности граждан, имеющих право на их получение и обратившихся за их получением
</t>
  </si>
  <si>
    <t>2.2</t>
  </si>
  <si>
    <t>Подпрограмма  «Модернизация и развитие социального обслуживания населения»</t>
  </si>
  <si>
    <t>2.2.1</t>
  </si>
  <si>
    <t>Доля пожилых граждан и инвалидов, получивших социальные услуги в учреждениях социального обслуживания населения, в общем числе граждан, обратившихся за получением социальных услуг в учреждениях социального обслуживания</t>
  </si>
  <si>
    <t>2.2.2</t>
  </si>
  <si>
    <t>Количество граждан пожилого возраста и инвалидов, пользующихся услугами сиделок</t>
  </si>
  <si>
    <t>2.2.3</t>
  </si>
  <si>
    <t>Количество выданных технических средств реабилитации (ТСР)</t>
  </si>
  <si>
    <t>единиц</t>
  </si>
  <si>
    <t>2.2.4</t>
  </si>
  <si>
    <t>Количество граждан, прошедших обучение в школе по уходу</t>
  </si>
  <si>
    <t>2.3</t>
  </si>
  <si>
    <t>Подпрограмма «Совершенствование социальной поддержки семьи и детей»</t>
  </si>
  <si>
    <t>2.3.1</t>
  </si>
  <si>
    <t>Удельный вес несовершеннолетних, возвращенных в физиологическую семью и переданных на воспитание в замещающие семьи (от общего числа несовершеннолетних, выведенных из учреждения после прохождения курса социальной реабилитации в государственных казенных учреждениях социального обслуживания Краснодарского края - социально-реабилитационных центрах для несовершеннолетних, нуждающихся в социальной реабилитации)</t>
  </si>
  <si>
    <t>2.3.2</t>
  </si>
  <si>
    <t>Суммарный коэффициент рождаемости
(число детей на одну женщину)</t>
  </si>
  <si>
    <t>2.3.3</t>
  </si>
  <si>
    <t>Коэффициент рождаемости в Краснодарском крае возрастной группе 25-29 лет (число родившихся на 1000 женщин соответствующего возраста)</t>
  </si>
  <si>
    <t>2.3.4</t>
  </si>
  <si>
    <t>Коэффициент рождаемости в Краснодарском крае возрастной группе 30-34 лет (число родившихся на 1000 женщин соответствующего возраста)</t>
  </si>
  <si>
    <t xml:space="preserve">                                          </t>
  </si>
  <si>
    <t xml:space="preserve">  о выполнении плана реализации</t>
  </si>
  <si>
    <t xml:space="preserve">                                            </t>
  </si>
  <si>
    <t xml:space="preserve">              государственной программы Краснодарского края "Социальная поддержка граждан"</t>
  </si>
  <si>
    <t xml:space="preserve">                                                     </t>
  </si>
  <si>
    <t xml:space="preserve">Номер основного мероприятия, контрольного события, мероприятия </t>
  </si>
  <si>
    <t>Наименование подпрограммы, отдельного мероприятия, ведомственной целевой программы, контрольного события</t>
  </si>
  <si>
    <t xml:space="preserve">Статус </t>
  </si>
  <si>
    <t>Ответственный за реализацию мероприятия, выполнение контрольного события</t>
  </si>
  <si>
    <t>Плановый срок начала реализации мероприятия</t>
  </si>
  <si>
    <t xml:space="preserve">Плановый срок окончания реализации мероприятия, наступления контрольного события </t>
  </si>
  <si>
    <t xml:space="preserve">Фактический срок начала реализации мероприятия </t>
  </si>
  <si>
    <t xml:space="preserve">Фактический срок окончания реализации мероприятия              наступления контрольного события </t>
  </si>
  <si>
    <t>Поквартальное распределение прогноза кассовых выплат из краевого бюджета, тыс.рублей</t>
  </si>
  <si>
    <t xml:space="preserve">Причины несоблюдения планового срока реализации, неисполнения финансирования и меры по исполнению мероприятия или контрольного события </t>
  </si>
  <si>
    <t>I</t>
  </si>
  <si>
    <t>II</t>
  </si>
  <si>
    <t>III</t>
  </si>
  <si>
    <t>IV</t>
  </si>
  <si>
    <t xml:space="preserve">Основное мерориятие </t>
  </si>
  <si>
    <t xml:space="preserve">31.12.2019
</t>
  </si>
  <si>
    <t xml:space="preserve">начальник 
планово-финансового отдела 
Печонова Е.И.
</t>
  </si>
  <si>
    <t>Подпрограмма № 1 "Развитие мер социальной поддержки отдельных категорий граждан"</t>
  </si>
  <si>
    <t>начальник 
планово-финансового отдела 
Печонова Е.И.,
начальник 
отдела организации назначения и выплаты государственных гарантий и компенсаций
Пономаренко Н.Ю.</t>
  </si>
  <si>
    <t>Пособия отдельным категориям работников Краснодарского края в соответствии с Законом Краснодарского края от 21 июля 2005 г.                                                                  № 921-КЗ                                           "О государственной поддержке отдельных категорий работников Краснодарского края"</t>
  </si>
  <si>
    <t xml:space="preserve">начальник 
планово-финансового отдела 
Печонова Е.И.,
начальник 
отдела организации назначения и выплаты государственных гарантий и компенсаций
Пономаренко Н.Ю.
</t>
  </si>
  <si>
    <t>Дополнительное; материальное обеспечение лиц, замещавших государственные должности Краснодарского края</t>
  </si>
  <si>
    <t>Предоставление отдельных мер социальной поддержки граждан, подвергшихся воздействию радиации (за исключением мер социальной поддержки, предусмотренных подпунктами 1.1.2.2 и 1.1.3.3 настоящего раздела)</t>
  </si>
  <si>
    <t>Предоставление гражданам государственных единовременных пособий и ежемесячных денежных компенсаций при возникновении поствакцинальных осложнений</t>
  </si>
  <si>
    <t>Ежемесячные денежные выплаты ветеранам труда и ветеранам военной службы, достигшим возраста 60 и 55 лет (соответственно мужчины и женщины), либо после назначения им пенсии в территориальных органах Пенсионного фонда Российской Федерации, жертвам политических репрессий, достигшим возраста 60 и 55 лет (соответственно мужчины и женщины), либо являющимся пенсионерами, труженикам тыла, – жителям  Краснодарского края</t>
  </si>
  <si>
    <t>Предоставление субсидий на оплату жилого помещения и коммунальных услуг гражданам, расходы которых на оплату жилого помещения и коммунальных услуг превышают региональный стандарт максимально допустимой доли таких расходов, установленный в размере 22 процентов от совокупного дохода семьи</t>
  </si>
  <si>
    <t xml:space="preserve">начальник 
планово-финансового отдела 
Печонова Е.И.,  начальник 
отдела организации 
адресного 
предоставления льгот и субсидий 
Ролик Н.И.
</t>
  </si>
  <si>
    <t xml:space="preserve">Предоставление мер социальной поддержки по оплате жилищно-коммунальных услуг отдельным категориям граждан в соответствии с Федеральным законом                                                                                                                     от 24 ноября 1995 г.                     № 181-ФЗ "О социальной защите инвалидов в Россий-ской Федерации"; Законами Российской Федерации от 12 января 1995 г. № 5-ФЗ                                        "О ветеранах"                                 от 15 мая 1991 г.                                                                 № 1244-1 "О социальной защите граждан, подвергшихся воздействию радиации вследствие катастрофы на Чернобыльской АЭС"
</t>
  </si>
  <si>
    <t>Предоставление мер социальной поддержки отдельным категориям граждан, проживающим на территории Краснодарского края, по оплате взносов на капитальный ремонт общего имущества собственников помещений в многоквартирном доме в соответствии с Законом Краснодарского края                                                                                 от 28 декабря 2015 г.                             № 3316-КЗ "О мерах, социальной поддержки отдельных категорий граждан, проживающих на территории Краснодарского края, по оплате взносов на капитальный ремонт общего имущества собственников помещений в многоквартирном доме"</t>
  </si>
  <si>
    <t>начальник 
планово-финансового отдела 
Печонова Е.И.,  начальник 
отдела организации 
адресного 
предоставления льгот и субсидий 
Ролик Н.И.</t>
  </si>
  <si>
    <t xml:space="preserve">Компенсация расходов на оплату жилого помещения и коммунальных услуг ветеранам труда и ветеранам военной службы, достигшим возраста, дающего право на страховую пенсию по старости в соответствии с Федеральным законом                                       "О страховых пенсиях", жертвам политических репрессий,  постоянно проживающим на территории Краснодарского края </t>
  </si>
  <si>
    <t>Социальная поддержка военнослужащих, родителей и вдов военнослужащих, лиц рядового и начальствующего состава органов внутренних дел и сотрудников органов федеральной службы безопасности</t>
  </si>
  <si>
    <t xml:space="preserve">Выплата ежемесячного пособия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 в соответствии с Законом Краснодарского края                                                                                                           от 5 ноября 2002 г.                                    № 537-КЗ                                             "О ежемесячном пособии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  </t>
  </si>
  <si>
    <t xml:space="preserve">начальник планово-финансового отдела 
Печонова Е.И.,
начальник 
отдела организации назначения и 
выплаты государственных
гарантий и компенсаций 
Пономаренко Н.Ю. 
</t>
  </si>
  <si>
    <t xml:space="preserve">начальник планово-финансового отдела 
Печонова Е.И.,
начальник 
отдела организации назначения и 
выплаты государственных
гарантий и компенсаций 
Пономаренко Н.Ю. </t>
  </si>
  <si>
    <t>Социальная поддержка инвалидов боевых действий и членов семей военнослужащих, погибших при исполнении воинского долга</t>
  </si>
  <si>
    <t xml:space="preserve">начальник 
планово-финансового отдела 
Печонова Е.И.,  начальник
отдела 
организации 
адресного                              предоставления льгот и субсидий 
Ролик Н.И. 
</t>
  </si>
  <si>
    <t xml:space="preserve">Предоставление инвалидам (в том числе детям-инвалидам), имеющим транспортные средства в соответствии с медицинскими показаниями, или их законным представителям компенсации страховых премий по договору обязательного страхования гражданской ответственности владельцев транспортных средств в соответствии с Федеральным законом                                                                                   от 25 апреля 2002 г.                           № 40-ФЗ "Об обязательном страховании гражданской ответственности владельцев транспортных средств" </t>
  </si>
  <si>
    <t xml:space="preserve">Выплата гражданам пожилого возраста (достигшие возраста 60 и 55 лет (соответственно мужчины и женщины) либо возраста, дающего право на страховую пенсию по старости в соответствии с частью 1 статьи 8 Федерального закона                                                                                                      от 28 декабря 2013 г.                                                                № 400-ФЗ "О страховых пенсиях") и одиноким гражданам, страдающим хроническими заболеваниями, неспособным удовлетворять свои основные жизненные потребности, </t>
  </si>
  <si>
    <t>получающим медико-социальную помощь на дому, в учреждениях государственной и муниципальной систем здравоохранения, в учреждениях системы социальной защиты населения, в целях  льготного обеспечения протезами, ортопедическими корригирующими изделиями, слуховыми аппаратами</t>
  </si>
  <si>
    <t xml:space="preserve"> Предоставление лицу, взявшему на себя обязательства осуществить погребение, социального пособия на погребение в Краснодарском крае, единовременной материальной помощи гражданам, понесшим расходы, связанные с погребением малоимущих</t>
  </si>
  <si>
    <t>Возмещение лицу, взявшему на себя обязательства осуществлять погребение, затрат, связанных с погребением умерших реабилитированных лиц</t>
  </si>
  <si>
    <t>Предоставление единовременной денежной выплаты лицам, награжденным орденом "За выдающийся вклад в развитие кубанского казачества"</t>
  </si>
  <si>
    <t>Предоставление ежегодной денежной выплаты лицам, награжденным нагрудными знаками "Почетный донор России", "Почетный донор СССР" в соответствии с Федеральным законом от 20 июля 2012 г.                                                          № 125-ФЗ "О донорстве крови и ее компонентов"</t>
  </si>
  <si>
    <t>Предоставление субсидий юридическим лицам, индивидуальным предпринимателям (за исключением государственных (муниципальных) учреждений) в целях возмещения недополученных доходов в связи с оказанием услуг (выполнением работ) гражданам, проживающим на территории Краснодарского края, имеющим право на льготы, указанные в частях  1-3 статьи 4, части 2 статьи 6 Закона Краснодарского края      от 5 мая 2006 г.                  № 1026-КЗ "О статусе Героев Кубани и Героев труда Кубани"</t>
  </si>
  <si>
    <t>Ежемесячная выплата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 в соответствии с Законом Краснодарского края от 30 апреля 2019 г. № 4015-КЗ "О ежемесячной вы-плате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Славы"</t>
  </si>
  <si>
    <t xml:space="preserve">Предоставление дополнительной меры социальной поддержки  по оплате проезда на автомобильном транс-порте общего пользования в междугородном сообще-нии и поездах дальнего следования
к месту реабилитации (туда и обратно) инвали-дам по зрению и лицам, сопровождающим инва-лидов по зрению                              1 группы, при их сопровождении 
к месту реабилитации (туда и обратно) и от места реабилитации (туда и обратно)
</t>
  </si>
  <si>
    <t>Предоставление пособий на оплату проезда лицам, нуждающимся в проведении гемодиализа в соответствии с Законом Краснодарского края                                                                                                                          от 6 февраля 2008 г.                                                                                        № 1388-КЗ "О выплате пособий на оплату проезда лицам, нуждающимся в проведении гемодиализа"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</si>
  <si>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це-лях возмещения недопо-лученных доходов в связи с оказанием услуг по перевозке на городском наземном электрическом транспорте, автомобильном транспорте общего пользования на муниципальных маршру-тах регулярных перево-зок в городском,</t>
  </si>
  <si>
    <t xml:space="preserve">начальник 
планово-финансового отдела 
Печонова Е.И.,  начальник
отдела 
организации 
адресного                              предоставления льгот и субсидий 
Ролик Н.И. </t>
  </si>
  <si>
    <t xml:space="preserve">пригородном, междугородном          сообщениях, межмуниципальных маршрутах регулярных перевозок в пригородном сообщении, а также на смежных межрегио-нальных маршрутах регулярных перевозок в пригородном сообщении, начальные и конечные остановочные пункты которых расположены в границах Крас-нодарского края,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г. № 987-КЗ «О дополнительных мерах социальной поддержки 
по оплате проезда 
отдельных категорий жителей Краснодарского края на 2006 –2023 годы» (за исключением мер социальной поддержки, предусмотренных подпунктом 1.1.8.1 настоящего пункта)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</si>
  <si>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12 января 1995 г. № 5-ФЗ «О ветеранах» (пунктом 3 части 3 статьи 23.2) (за исклю-чением мер социальной поддержки, предусмотренных под-пунктом 1.1.10.1 настоящего пункта)
</t>
  </si>
  <si>
    <t xml:space="preserve">начальник 
планово-финансового отдела
Печонова Е.И.,
начальник 
отдела по
делам 
ветеранов
Чернышева Е.В. 
</t>
  </si>
  <si>
    <t xml:space="preserve">Предоставление мер социальной поддержки по обеспечению жильем за счет средств феде-рального бюджета отдельных категорий граждан, установленных Федеральным законом 
от 24 ноября 1995 г. 
№ 181-ФЗ «О социальной защите инвалидов в Российской Федерации» (статья 28.2) 
(за исключением мер социальной поддержки, предусмотренных подпунктом 1.1.10.1 нас-тоящего пункта)
</t>
  </si>
  <si>
    <t xml:space="preserve">Контрольное событие 1.1                                                                                                Оформление документов на право пользование мерами 
социальной поддержки отдельным категориям граждан, по вопросам отнесенным к компетенции органов государственной власти Краснодарского края
</t>
  </si>
  <si>
    <t>управления со-циальной защиты населения Краснодарского края</t>
  </si>
  <si>
    <t xml:space="preserve">Контрольное событие 1.2
Оказание мер социальной поддержки отдельным категориям граждан
</t>
  </si>
  <si>
    <t xml:space="preserve">начальник 
планово-финансового отдела Печонова Е.И.,  начальник отдела по
делам ветеранов 
Чернышева Е.В.,
начальник отдела организации назначе-ния и выплаты госу-дарственных гарантий и компенсаций 
Пономаренко Н.Ю.,
начальник отдела организации адресно-го предоставления льгот и субсидий 
Ролик Н.И.
</t>
  </si>
  <si>
    <t>Подпрограмма № 2 "Модернизация и развитие социального обслуживания населения"</t>
  </si>
  <si>
    <t xml:space="preserve">начальник 
планово-финансового отдела
Печонова Е.И.
</t>
  </si>
  <si>
    <t>Финансовое обеспечение деятельности государственных учреждений, функции и полномочия учредителя в отношении которых осуществляет министерство труда и социального развития Краснодарского края, в том числе:</t>
  </si>
  <si>
    <t>на предоставление мер социальной поддержки работников организаций социального обслуживания в соответствии с пунктом 5 части 2 статьи 10 Закона Краснодарского края                                                                                         от 5 ноября 2014 г.                                                                                                                                № 3051-КЗ                                        "О социальном обслуживании населения на территории Краснодарского края"</t>
  </si>
  <si>
    <t>Предоставление субсидий на оснащение государственных бюджетных и автономных учреждений Краснодарского края оборудованием, облегчающим уход за гражданами пожилого возраста и инвалидами, повышающими качество социальных услуг, в том числе: мебелью, оборудованием для психологической поддержки, медицинским, компьютерным, технологическим, бытовым, пищевым, прачечным, реабилитационным оборудованием (приобретение, монтаж, пусконаладочные работы)</t>
  </si>
  <si>
    <t xml:space="preserve">начальник 
планово-финансового отдела 
Печонова Е.И.,
Начальник
отдела организации деятельности домов-интернатов 
Талькова Т.Н.
</t>
  </si>
  <si>
    <t>Предоставление субсидий на организацию работы мобильных бригад в государственных бюджетных и автономных учреждениях Краснодарского края, предоставляющих социальные услуги на мобильной основе, для оказания неотложных социальных услуг пожилым людям и (или) инвалидам, в том числе на приобретение транспортных средств и оборудования</t>
  </si>
  <si>
    <t xml:space="preserve">начальник 
планово-финансового отдела 
Печонова Е.И.,
начальник 
отдела организации 
социального 
обслуживания 
Драбовская Ю.А.
</t>
  </si>
  <si>
    <t>Предоставление субсидий государственным бюджетным и автономным учреждениям на организацию для граждан пожилого возраста и (или) инвалидов обучения в компьютерных классах и клубах на базе государственных бюджетных и автономных учреждений Краснодарского края</t>
  </si>
  <si>
    <t xml:space="preserve">начальник 
планово-финансового отдела 
Печонова Е.И.,
начальник 
отдела организации 
социального 
обслуживания 
Драбовская Ю.А.
</t>
  </si>
  <si>
    <t>Предоставление субсидий государственным бюджетным и автономным учреждениям на организацию социального туризма для граждан пожилого возраста: и (или) инвалидов: проведение экскурсий, посещение памятных мест, учреждений культуры, исторических памятников</t>
  </si>
  <si>
    <t>Предоставление субсидий государственным бюджетным и автономным учреждениям на организацию приемной семьи для граждан пожилого возраста и инвалидов</t>
  </si>
  <si>
    <t>Предоставление субсидий государственным бюджетным и автономным учреждениям для обеспечения граждан современными средствами и предметами ухода за пожилыми людьми на условиях временного пользования через государственные бюджетные и автономные учреждения социального обслуживания Краснодарского края, подведомственные министерству труда и  социального развития Краснодарского края</t>
  </si>
  <si>
    <t>Предоставление субсидии государственному бюджетному учреждению социального обслуживания Краснодарского края на осуществление капитальных вложений в объект капитального строительства государственной собственности "Реконструкция очистных сооружений ГБУ СО КК Терновский психоневрологический интернат, Тихорецкий район, ст. Терновская"</t>
  </si>
  <si>
    <t xml:space="preserve">начальник 
планово-финансового отдела 
Печонова Е.И.,
начальник 
отдела по
вопросам 
капитального 
ремонта и строительства 
Ярошенко Н.Н.
</t>
  </si>
  <si>
    <t>1.1.3.14</t>
  </si>
  <si>
    <t xml:space="preserve">Предоставление
субсидий
государственным
бюджетным и
автономным
учреждениям на
приобретение
автотранспорта в
целях осуществления
доставки лиц старше
65 лет, проживающих
в сельской местности,
в медицинские
организации в рамках
региональногопроекта
Краснодарского края
"Разработка и
реализация
программы системной
поддержки и
повышения качества
жизни гражданстаршего поколения "Старшее поколение"
</t>
  </si>
  <si>
    <t xml:space="preserve">начальник 
планово-финансового отдела 
Печонова Е.И.,
начальник 
отдела организации 
социального 
обслуживания 
Драбовская Ю.А.
</t>
  </si>
  <si>
    <t xml:space="preserve">Контрольное событие 2.1
Рост соотношения средней заработной платы социальных работников государственных учреждений, функции и полномочия учредителя в отношении которых осуществляет и социального развития Краснодарского края со средней заработной платой в Краснодарском края
</t>
  </si>
  <si>
    <t xml:space="preserve">начальник планово-финансового отдела 
Печонова Е.И.
</t>
  </si>
  <si>
    <t xml:space="preserve">Контрольное событие 2.2
Завершение проектно-изыскательных работ для реконструкции очистных сооружений
в ГБУ СО КК «Терновский психоневрологический интернат», 
Тихорецкий район,
 ст. Терновская
</t>
  </si>
  <si>
    <t xml:space="preserve">начальник планово-финансового отдела 
Печонова Е.И.,
начальник 
отдела по
вопросам 
капитального 
ремонта и строительства Ярошенко Н.Н.
</t>
  </si>
  <si>
    <t xml:space="preserve">Контрольное 
событие 2.3
Развитие материально-технической
базы учреждений, обслуживающих пожилых людей и инвалидов в различных
условиях социальной сферы
</t>
  </si>
  <si>
    <t xml:space="preserve">начальник 
планово-финансового отдела 
Печонова Е.И.,
начальник
отдела организации 
деятельности 
домов-интернатов в
Талькова Т.Н.
</t>
  </si>
  <si>
    <t xml:space="preserve">Контрольное событие 2.4
Работа мобильных бригад в государственных и автономных учреждениях Краснодарского края, предоставляющих социальные услуги на мобильной основе, для оказания неотложных социальных услуг пожилым людям и (или) инвалидам организована во всех сельских муниципальных образованиях края
</t>
  </si>
  <si>
    <t>3.</t>
  </si>
  <si>
    <t>Подпрограмма № 3 "Совершенствование социальной поддержки семьи и детей"</t>
  </si>
  <si>
    <t>Финансовое обеспечение деятельности государственных учреждений социального обслуживания и государственных учреждений, осуществляющих деятельность в сфере семейной политики и отдыха и оздоровления детей</t>
  </si>
  <si>
    <t>Финансовое обеспечение деятельности государственных учреждений социального обслуживания Краснодарского края, функции и полномочия учредителя в отношении которых осуществляет министерство труда и социального развития Краснодарского края, в том числе:</t>
  </si>
  <si>
    <t xml:space="preserve">начальник 
планово-финансового отдела 
Печонова Е.И.,
начальник 
отдела организации и реабилитации инвалидов
Шульга И.А., 
начальник
отдела организации деятельности учреждений для несовершеннолетних               Исаева И.Г.
</t>
  </si>
  <si>
    <t>Финансовое обеспечение деятельности государственных учреждений для детей-сирот и детей, оставшихся без попечения родителей, и государственных учреждений, осуществляющих деятельность в сфере отдыха и оздоровления детей, функции и полномочия учредителя в отношении которых осуществляет министерство труда и социального развития Краснодарского края (за исключением финансового обеспечения деятельности государственных учреждений, предусмотренных подпунктом 1.1.1.1 настоящего пункта), в том числе:</t>
  </si>
  <si>
    <t xml:space="preserve">начальник 
планово-финансового отдела 
Печонова Е.И.,
начальник 
отдела организации 
оздоровления и отдыха детей в управлении оздоровления и отдыха детей
Луценко В.С.,
начальник
отдела организации деятельности учреждений для несовершеннолетних               Исаева И.Г.
</t>
  </si>
  <si>
    <t>на предоставление компенсации расходов педагогическим работникам государственных организаций, осуществляющих образовательную деятельность, проживающим и работающим в сельских населенных пунктах, рабочих поселках (поселках городского типа) на территории Краснодарского края, за счет краевого бюджета на оплату жилых помещений, отопления и освещения в соответствии с Законом Краснодарского края                                                                                                        от 16 июля 2013 г.                                                                            № 2770-КЗ "Об образовании в Краснодарском крае"</t>
  </si>
  <si>
    <t>Предоставление субсидий государственным автономным учреждениям на обеспечение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превышает величины прожиточного минимума на душу населения, установленного в Краснодарском крае, по</t>
  </si>
  <si>
    <t xml:space="preserve">начальник 
планово-финансового отдела 
Печонова Е.И.,
начальник 
отдела 
организации 
назначения и выплаты 
государственных
гарантий и компенсаций Пономаренко Н.Ю.
</t>
  </si>
  <si>
    <t>заключению врача полноценным питанием  посредством бесплатного предоставления специализированных продуктов детского питания в соответствии с Законом Краснодарского края от 30 июня 1997 г.                                                                 № 90-КЗ "Об охране здоровья населения Краснодарского края"</t>
  </si>
  <si>
    <t>Выплата пособия на ребенка в соответствии с Законом Краснодарского края от 15 декабря 2004 г.                                                                                       № 807-КЗ "О пособии на ребенка"</t>
  </si>
  <si>
    <t xml:space="preserve">начальник 
планово-финансового отдела 
Печонова Е.И.,
начальник 
отдела 
организации 
назначения и выплаты 
государственных
гарантий и компенсаций Пономаренко Н.Ю.
</t>
  </si>
  <si>
    <t>Предоставление денежной компенсации на полноценное питание беременным женщинам, кормящим матерям, а также детям в возрасте до трех лет, за исключением детей первых шести  месяцев жизни, родившихся не ранее                                                                                                                       1 августа 2014 г. и находящихся на смешанном или искусственном вскармливании, изсемей со среднедушевым доходом, размер которого не превышает величины прожиточного минимума на душу населения, установленного в Краснодарском крае в соответствии с Законом Краснодарского края                                                                                 от 30 июня 1997 г.                                                                      № 90-КЗ "Об охране здоровья населения Краснодарского края"</t>
  </si>
  <si>
    <t>начальник 
планово-финансового отдела 
Печонова Е.И.,
начальник 
отдела 
организации 
назначения и выплаты 
государственных
гарантий и компенсаций Пономаренко Н.Ю.</t>
  </si>
  <si>
    <t>Выплата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 в соответствии с Федеральным законом от 19 мая 1995 г.                                                       № 81-ФЗ "О государственных пособиях гражданам, имеющим детей"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</si>
  <si>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                                                                                                                          от 19 мая 1995 г.                                                                                № 81-ФЗ                                                                           "О государственных пособиях гражданам, имеющим детей"</t>
  </si>
  <si>
    <t>Ежемесячная денежная выплата одному из родителей, являющемуся гражданином Российской Федерации, на третьего ребенка или последующих детей, родившихся в период                                                       с 1 января 2013 г.                                                                                   по 31 декабря 2018 г., до достижения ими возраста трех лет в соответствии с Законом Краснодарского края от 1 августа 2012 г.                                                                           № 2568-КЗ "О дополнительных мерах социальной поддержки отдельных категорий граждан" и ежемесячная денежная выплата нуждающимся в поддержке семьям при рождении  третьего ребенка или последующих детей, родившихся в период                                                               с 1 января 2019 г.                                                                    по 31 декабря 2021 г. в соответствии с Законом Краснодарского края                                                              от 21 декабря 2018 г.                                                                                       № 3950-КЗ "О ежемесячной денежной выплате нуждающимся в поддержке семьям при рождении третьего ребенка или последующих детей" в рамках регионального проекта Краснодарского края "Финансовая поддержка семей при рождении детей"</t>
  </si>
  <si>
    <t xml:space="preserve">начальник 
планово-финансового отдела 
Печонова Е.И.,
начальник отдела по социальной защите 
семьи, материнства, детства в управлении 
оздоровления и отдыха детей                                                        Голыба В.Н.
</t>
  </si>
  <si>
    <t xml:space="preserve">начальник 
планово-финансового отдела 
Печонова Е.И.,
начальник отдела развития 
семейных форм устройства 
детей-сирот и 
детей, оставшихся без попечения 
родителей 
Босенко Ю.Л. 
</t>
  </si>
  <si>
    <t>Ежегоная денежная выплата многодетным семьям</t>
  </si>
  <si>
    <t>Предоставление меры социальной поддержки в виде  материнского (семейного) капитала в рамках регионального проекта Краснодарского края"Финансовая поддержка семей при рождении детей"</t>
  </si>
  <si>
    <t xml:space="preserve">начальник планово-финансового отдела Печонова Е.И.,
начальник отдела 
организации 
адресного пре-доставления льгот и субсидий 
Ролик Н.И. 
</t>
  </si>
  <si>
    <t>Изготовление бланков удостоверений многодетной семье</t>
  </si>
  <si>
    <t xml:space="preserve">начальник отдела по социальной защите семьи, ма-теринства, дет-ства 
Голыба В.Н.
</t>
  </si>
  <si>
    <t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в соответствии  с Законом Краснодарского края  от 15 декабря     2004 г.  №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</t>
  </si>
  <si>
    <t xml:space="preserve">начальника планово-финансового отдела
Печонова Е.И.,
начальник отдела развития семейных форм 
устройства 
детей-сирот и детей, 
оставшихся без 
попечения 
родителей 
Босенко Ю.Л. 
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</si>
  <si>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 вознаграждения, причитающегося </t>
  </si>
  <si>
    <t xml:space="preserve">начальника планово-финансового отдела
Печонова Е.И.,
начальник отдела развития семейных форм 
устройства 
детей-сирот и детей, 
оставшихся без 
попечения 
родителей 
Босенко Ю.Л. </t>
  </si>
  <si>
    <t xml:space="preserve">приемным родителям за оказание услуг по воспитанию приемных детей, в соответствии с Законом Краснодарского края  от 15 декабря      2004 г.  №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</t>
  </si>
  <si>
    <t>Предоставление субвенций местным бюджетам муниципальных образований Краснодарского края в соответствии с Законом Краснодарского края                                                от 15 декабря 2004 г.                                   №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государственных 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</si>
  <si>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Предоставление субвенций местным: бюджетам муниципальных образований Краснодарского края в соответствии с Законом Краснодарского края                                          от 29 декабря 2007 г.                                                        № 1372-КЗ                                                  "О наделении органов местного самоуправления в Краснодарском крае государственными полномочиями Краснодарского края по организации и осуществлению деятельности по опеке и попечительству в отношении несовершеннолетних" для финансового обеспечения осуществления отдельных государственных полномочий
по организации и осуществлению деятельности по опеке и попечительству в отношении несовершеннолетних, за исключением полномочий по  формированию и ведению регионального банка данных о детях, оставшихся без попечения родителей, полномочий по психолого-педагогической и правовой подготовке граждан, выразивших желание принять на воспитание в свою семью ребенка, оставшегося без попечения родителей</t>
  </si>
  <si>
    <t xml:space="preserve">Предоставление субвенций местным бюджетам муниципальных образований Краснодарского края, для финансового обеспечения осуществления отдельных государственных полномочий по организации оздоровления и отдыха детей, переданных в соответствии с Законом Краснодарского края                                                от 3 марта 2010 г.                                                № 1909-КЗ                                                              </t>
  </si>
  <si>
    <t xml:space="preserve">начальник планово-финансового отдела 
Печонова Е.И.
 </t>
  </si>
  <si>
    <t>"О наделении органов местного самоуправления в Краснодарском крае государственными полномочиями Краснодарского края по организации оздоровления и отдыха детей"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</si>
  <si>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созданию и организации деятельности комиссий по делам несовершеннолетних и защите их прав в соответствии с Законом Краснодарского края                               от 13 ноября 2006 г.                                                                                                                                                      № 1132-КЗ                                                                                                                                                                                                                                                                   "О комиссиях по делам несовершеннолетних и защите их прав в Краснодарском крае" </t>
  </si>
  <si>
    <t xml:space="preserve">начальник пла-ново-финансового отдела 
Печонова Е.И.,
начальник отдела обеспечения деятельно-сти комиссии по делам несовершеннолетних и защите их прав 
Панченко Р.А.
</t>
  </si>
  <si>
    <t>Осуществление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организаций, в соответствии с пунктом 3 статьи 25 Федерального закона                                                        от 24 июня 1999 г.                                                                                       № 120-ФЗ "Об основах системы профилактики безнадзорности и правонарушений несовершеннолетних"</t>
  </si>
  <si>
    <t xml:space="preserve">начальник 
планово-финансового отдела 
Печонова Е.И.,
начальник отдела организации деятель-ности учреждений для несовершеннолетних 
Исаева И.Г.
</t>
  </si>
  <si>
    <t>Выплата компенсаций в виде субсидий за предоставление социальных услуг (оказываемых детям с ограниченными возможностями здоровья, а также детям, находящимся в социально опасном положении, в трудной жизненной ситуации) поставщикам социальных услуг, включенным в реестр поставщиков социальных услуг и не участвующим в выполнении государственного задания (заказа) (за исключением выплаты компенсаций в виде субсидий, предусмотренных подпунктом 1.1.6.1 настоящего пункта)</t>
  </si>
  <si>
    <t xml:space="preserve">Контрольное 
событие 3.1
Реализация мер социальной поддержки детей-сирот и детей, оставшихся без попечения родителей
</t>
  </si>
  <si>
    <t xml:space="preserve">начальник планово-финансового отдела 
Печонова Е.И.,
начальник отдела развития семейных форм устройства 
детейсирот и детей, оставшихся без по-печения родителей                                               
Босенко Ю.Л.
</t>
  </si>
  <si>
    <t xml:space="preserve">Контрольное 
событие 3.2
Оказание мер социальной поддержки гражданам, имеющим детей 
</t>
  </si>
  <si>
    <t xml:space="preserve">начальник отдела организации 
адресного предоставления льгот и субсидий Ролик Н.И., начальник 
отдела по социальной  защите семьи, материнства, детства в управлении 
оздоровления и отдыха детей                                                                                         Голыба В.Н.,  начальник отдела развития семейных форм устройства  детей-сирот и детей, оставшихся без
попечения родителей Босенко Ю.Л., начальник отдела организации </t>
  </si>
  <si>
    <t>назначения и выплаты  государственных гарантий и компенсаций Пономаренко Н.Ю., начальник отдела организации оздоровления и отдыха детей в управлении оздоровления и отдыха детей   Луценко В.С</t>
  </si>
  <si>
    <t>Итого по государственной программе:</t>
  </si>
  <si>
    <t xml:space="preserve">Ежемесячные денежные                   выплаты ветеранам труда и
ветеранам военной службы,
достигшим возраста 60 и 55 лет (соответственно мужчины и женщины), либо после
назначения им пенсии в
территориальных органах Пенсионного фонда Российской Федерации, жертвам политических
репрессий, достигшим
возраста 60 и 55 лет
(соответственно мужчины и женщины), либо являющимся
пенсионерами, труженикам
тыла, - жителям
Краснодарского края (за
исключением мер социальной
поддержки, предусмотренных
подпунктом 1.1.2.1
настоящего пункта)
</t>
  </si>
  <si>
    <t xml:space="preserve">Предоставление юридическим лицам, индивидуальным предпринимателям (за исключением государственных (муниципальных) учреждений) в целях возмещения недополученных доходовв связи с оказанием услуг (выполнением работ) гражданам, проживающим на территории Краснодарского края, имеющим право на льготы, указанные в частях 1 - 3 статьи 4, части 2 статьи 6 Закона Краснодарского  края от 5 мая 2006 г. № 1026-КЗ "О статусе Героев Кубани и Героев труда Кубани" </t>
  </si>
  <si>
    <t xml:space="preserve">Предоставление денежной компенсации на полноценное питание беременным женщинам, кормящим матерям, а также детям в возрасте до трех лет, за исключением детей первых шести месяцев жизни, родившихся не ранее 1 августа 2014 г. и находящихся на смешанном или искусственном вскармливании , из семей со среднедушевым доходом, размер которого не превышает величину прожиточного минимума на душу населения, установленного в Краснодарском крае в соответствии с Законом Краснодарского края                                                    от 30 июня 1997 г.                                                                         № 90-КЗ "Об охране здоровья населения Краснодарского края"
</t>
  </si>
  <si>
    <t xml:space="preserve"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возмещения недополученных доходов в связи с оказанием услуг по  транспорте общего пользования на муниципальных маршру-тах регулярных перевозок в городском, пригородном, междугородном сообщениях, межмуници-пальных маршрутах регулярных перевозок в пригородном сообщении, а также на смежных  межрегиональных маршрутах регулярных перевозок в пригородном сообщении, начальные и конечные остановочные пункты которых расположены в границах Краснодарского края, железнодорожном транспорте пригородного сообщения отдельных категорий жителей Краснодарского края в соответствии с Законом Краснодар-ского края от 13 февраля 2006 г. № 987-КЗ «О дополнительных мерах социальной поддержки по оплате проезда отдельных категорий жителей Краснодарского края межрегиональных маршрутах регулярных перевозок в пригородном сообщении, начальные и конечные остановочные пункты которых расположены в границах Краснодарского края, железнодорожном транспорте пригородного сообщения отдельных категорий жителей Краснодарского края в соответствии с Законом Краснодар-ского края от 13 февраля 2006 г. № 987-КЗ «О дополнительных мерах социальной поддержки по оплате проезда отдельных категорий жителей Краснодарского края на 2006 –2023 годы» (за исключением мер социальной поддержки, предусмотренных подпунктом 1.1.8.1 настоящего пункта)
</t>
  </si>
  <si>
    <t xml:space="preserve">Ежемесячная денежная выплата одному из родителей, являющемуся гражданином Российской Федерации, на третьего ребенка или последующих детей, родившихся в период с 1 января 2013 г.                                                                                             по 31 декабря 2018 г., до достижения ими возрастатрех лет в соответствии с Законом Краснодарского края                                                                                                      от 1 августа 2012 г.                                                                № 2568-КЗ                                                                                              "О дополнительных мерах социальной поддержки отдельных категорий граждан" и ежемесячная денежная выплата нуждающимся в поддержке семьям при рождении  третьего ребенка или последующих детей, родившихся в период                                                                с 1 января 2019 г.                                                                                          по 31 декабря 2021 г. в соответствии с Законом Краснодарского края                                                                              от 21 декабря 2018 г.                                                                                № 3950-КЗ "О ежемесячной денежной выплате нуждающимся в поддержке семьям при рождении третьего ребенка или последующих детей" в рамках регионального проекта Краснодарского края "Финансовая поддержка семей при рождении детей" 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</si>
  <si>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от 29 декабря 2007 г.                                                                                     № 1372-КЗ "О наделении органов местного самоуправления в Краснодарском крае государственными полномочиями Краснодарского края по организации и осуществлению деятельности по опеке и попечительству в отношении несовершеннолетних" для финансового обеспечения  осуществления отдельных государственных полномочий по организации и осуществлению деятельности по опеке и попечительству в отношении несовершеннолетних, за исключением полномочий по формированию и ведению регионального банка данных о детях,  оставшихся  без попечения родителей 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</si>
  <si>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                                                                         от 15 декабря 2004 г.  №805-КЗ 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государственных полномочий по выплате ежемесячного вознаграждения, причитающегося  патронатным воспитателям за оказание услуг по осуществлению патронатного воспитания и постинтернатного сопровождения </t>
  </si>
  <si>
    <t>Показатель расчитывается Росстатом ежегодно, 1-я оценка (предварительная) - 15 марта; 2-я оценка (уточненная) - 29 апреля;
3-я оценка - 29 декабря.</t>
  </si>
  <si>
    <t xml:space="preserve">Осуществление ежемесячной выплаты в связи с рождением (усыновлением) первого ребенка в соответствии с Федеральным законом от 28 декабря 2017 г.                                                     № 418-ФЗ "О ежемесячных выплатах семьям, имеющим детей» в рамках регионального проекта Краснодарского края "Финансовая поддержка семей при рождении детей"                                                                                                   </t>
  </si>
  <si>
    <t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 вознаграждения, причитающегося приемным родителям за оказание услуг по воспитанию приемных детей в  соответствии с Законом Краснодарского края                                                                                             от 15 декабря 2004 г.  
№805-КЗ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</t>
  </si>
  <si>
    <t>Начальник отдела реализации национальных проектов и государственных программ</t>
  </si>
  <si>
    <t>О.Г. Лычагина</t>
  </si>
  <si>
    <t xml:space="preserve">Предоставление дополнительной меры социальной поддержки  по оплате проезда на автомобильном транспорте общего пользования в междугородном сообщении и поездах дальнего следования к месту реабилитации (туда и обратно) инвалидам по зрению и лицам, сопровождающим инвалидов по зрению                              1 группы, при их сопровождении к месту реабилитации (туда и обратно) и от места реабилитации (туда и обратно)
</t>
  </si>
  <si>
    <t>Предоставление пособий на оплату проезда лицам, нуждающимся в проведении гемодиализа в соответствии с Законом Краснодарского края                                                                           от  6 февраля 2008 г.                                                                                                                                                                 № 1388-КЗ "О выплате пособий на оплату проезда лицам, нуждающимся в проведении гемодиализа"</t>
  </si>
  <si>
    <t>Предоставление ежегодной денежной выплаты лицам, награжденных нагрудным знаком "Почетный донор России", "Почетный донор СССР" в соответствии с Федеральным законом от 20 июля 2012 г.                                                                      № 125-ФЗ "О донорстве крови и ее компонентов"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</si>
  <si>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24 ноября 1995 г. 
№ 181-ФЗ «О социальной защите инвалидов в Российской Федерации» (статья 28.2) (за исключением мер социальной поддержки, предусмотренных подпунктом 1.1.10.1 настоящего пункта)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</si>
  <si>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12 января 1995 г.      № 5-ФЗ «О ветеранах» (пунктом 3 части 3 статьи 23.2) (за исключением мер социальной поддержки, предусмотренных подпунктом 1.1.10.1 настоящего пункта)
</t>
  </si>
  <si>
    <t xml:space="preserve">Предоставление субсидий государственным бюджетным и автономным учреждениям для обеспечения граждан современными средствами и предметами ухода за пожилыми людьми на условиях временного пользования через государственные
бюджетные и автономные учреждения социального обслуживания Краснодарского края, подведомственные министерству труда и социального развития Краснодарского края </t>
  </si>
  <si>
    <t>Предоставление ежемесячного пособия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обязанностей), в соответствии с Законом Краснодарского края  от 7 июня 2004 г. № 719-КЗ                                                                                                                                "О ежемесячном пособии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</t>
  </si>
  <si>
    <t>Предоставление субвенций местным бюджетам муниципальных, образований Краснодарского края в соответствии с Законом Краснодарского края                                                                    от 15 декабря 2004 г.                                                               № 805-КЗ "О наделении 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</si>
  <si>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 xml:space="preserve">Обеспечение изготовления талонов и проездных документов в целях реализации дополнительных мер социальной поддержки по оплате проезда отдельных категорий жителей Краснодар-ского края, установлен-ных Законом Краснодар-ского края от 13 февраля 2006 г.
№ 987-КЗ «О дополнительных 
мерах социальной поддержки по оплате проезда отдельных категорий жителей Краснодарского края на 2006 – 2023 годы» (за исключением мер социальной поддержки, предусмотренных подпунктом 1.1.8.4 настоящего пункта)
</t>
  </si>
  <si>
    <t xml:space="preserve">Выплата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 в соответствии с Федеральным законом                                          от 19 мая 1995 г. № 81-ФЗ "О государственных пособиях гражданам, имеющим детей"   </t>
  </si>
  <si>
    <t xml:space="preserve">Начальник отдела реализации национальных                                                                 проектов и государственных программ                                                     </t>
  </si>
  <si>
    <t>Предоставление инвалидам (в том числе детям-инвалидам),  имеющим транспортные средства в соответствии с медицинскими показаниями, или их законным представителям компенсации страховых премий по договору обязательного страхования гражданской ответственности владельцев транспортных средств в соответствии с Федеральным Законом от 25 апреля 2002 г.                                                                      № 40-ФЗ "О обязательном страховании гражданской ответственности владельцев транспортных средств"</t>
  </si>
  <si>
    <t xml:space="preserve">на предоставление компенсации расходов педагогическим работникам государственных организаций, осуществляющих образовательную деятельность, проживающим и работающим в сельских населенных пунктах, рабочихпоселках (поселках городского типа) на территории Краснодарского края, за счет краевого бюджета на оплату жилых помещений, отопления и освещения в соответствии с Законом  Краснодарского края                                                                          от 16 июля 2013 г.                                                                                                   № 2770-КЗ                                                                                    "Об образовании в Краснодарском крае"
</t>
  </si>
  <si>
    <t xml:space="preserve">Предоставление ежемесячной денежной выплаты гражданам, удостоенным званий Героев Кубани и Героев труда Кубани и единовременных денежных выплат в соответствии с частями 1 и 3 статьи 6 и статьей 7 Закона Краснодарского края                                                                             от 5 мая 2006 г. № 1026-КЗ "О статусе Героев Кубани и Героев труда Кубани" </t>
  </si>
  <si>
    <t>Предоставление субсидий государственным бюджетным и автономным учреждениям на организацию для граждан пожилого возраста и (или) инвалидов обучения в компьютерных классах и клубах на базе государственных бюджетных и автономных учреждений Краснодар-ского края</t>
  </si>
  <si>
    <t>2.3.5</t>
  </si>
  <si>
    <t>2.3.7</t>
  </si>
  <si>
    <t>2.3.6</t>
  </si>
  <si>
    <t>Суммарный коэффициент рождаемости вторых детей</t>
  </si>
  <si>
    <t>Суммарный коэффициент рождаемости третьих и последующих детей</t>
  </si>
  <si>
    <t>Коэффициент рождаемости в возрасте 35 - 39 лет</t>
  </si>
  <si>
    <t>за 1 квартал 2020 года</t>
  </si>
  <si>
    <t>1.1.11.1</t>
  </si>
  <si>
    <t>Предоставление единовременной денежной выплаты на улучшение жилищных условий граждан, имеющих право на меры социальной поддержки в соответствии со статьями 14,15,21 (в части предоставления мер социальной поддержки членам семьи погибшим (умерших) инвалидов и участников Великой Отечественной войны) Федерального закона "О ветеранах"</t>
  </si>
  <si>
    <t>Выплата компенсаций в виде субсидий за предоставление социальных услуг (оказываемых гражданам старших возрастов, инвалидам, включая детей инвалидов) поставщикам социальных услуг, включенным в реестр поставщиков социальных услуг и не участвующим в выполнении государственного задания (заказа)</t>
  </si>
  <si>
    <t>Предоставление субсидии государственному бюджетному учреждению социального обслуживания Краснодарского края на осуществление капитальных вложений в объект капитального строительства государственной собственности «Павловский психоневрологичес-кий интернат на 150 мест в хут. Новонекрасовкий Приморско-Ахтарского района»</t>
  </si>
  <si>
    <t>43</t>
  </si>
  <si>
    <t>8247</t>
  </si>
  <si>
    <t>начало работ по реконструкции</t>
  </si>
  <si>
    <t xml:space="preserve">разработка проектной документации, проведение инженерных изысканий
</t>
  </si>
  <si>
    <t>Заключено государственных и муниципальных контрактов на отчетную дату, тыс. рублей</t>
  </si>
  <si>
    <t>Причины неосовения средств по мероприятию</t>
  </si>
  <si>
    <t>Объем финансирования, предусмотренный государственной программой на текущий год, тыс. рублей</t>
  </si>
  <si>
    <t>Показатель расчитывается Федеральной службой государственной статистики (Росстат) ежегодно, 1-я оценка (предварительная) - 15 марта; 2-я оценка (окончательная) - 15 августа.</t>
  </si>
  <si>
    <r>
      <t xml:space="preserve">   за 1 квартал 2020 года</t>
    </r>
    <r>
      <rPr>
        <sz val="14"/>
        <color theme="0"/>
        <rFont val="Times New Roman"/>
        <family val="1"/>
        <charset val="204"/>
      </rPr>
      <t>.</t>
    </r>
  </si>
  <si>
    <t>в стадии реализации</t>
  </si>
  <si>
    <t xml:space="preserve">09.01.2020
</t>
  </si>
  <si>
    <t xml:space="preserve">31.12.2020
</t>
  </si>
  <si>
    <t xml:space="preserve">09.01.2020 
</t>
  </si>
  <si>
    <t xml:space="preserve">09.01.2020 
</t>
  </si>
  <si>
    <t>Предоставление денежной компенсации за бензин, ремонт, техническое обслуживание транспортных средств и запасные части к ним некоторым категориям инвалидов из числа ветеранов в соответствии с Законом Краснодарского края от 29 апреля 2008 г.                                      № 1457-КЗ "О компенсации расходов, связанных с эксплуатацией транспортных средств, некоторым категориям жителей Краснодарского края"</t>
  </si>
  <si>
    <t>Предоставление юридическим лицам, индивидуальным предпринимателям (за исключением государственных (муниципальных) учреждений) в целях возмещения недополученных доходов в связи с оказанием услуг (выполнением работ) гражданам, проживающим на территории Краснодарского края, имеющим право на льготы, указанные в частях 1 - 3 статьи 4, части 2 статьи 6 Закона Краснодарского края от 5 мая 2006 г.                                                                   № 1026-КЗ "О статусе Героев Кубани и Героев труда Кубани"</t>
  </si>
  <si>
    <t xml:space="preserve">Обеспечение изготовления талонов 
и проездных документов 
в целях реализации дополнительных мер 
социальной поддержки
по оплате проезда 
отдельных категорий жителей Краснодарского края, установленных Законом Краснодар-ского края от 13 февраля 2006 г.
№ 987-КЗ «О дополнительных 
мерах социальной 
поддержки по оплате проезда отдельных категорий жителей Краснодарского края на 2006 – 2023 годы» (за исключением мер социал-ной поддержки, пред-смотренных подпунктом 1.1.8.4 настоящего пункта)
                             </t>
  </si>
  <si>
    <t xml:space="preserve">01.04.2020 
</t>
  </si>
  <si>
    <t xml:space="preserve">Предоставление дополнительной меры социальной поддержки по улучшению жи-лищных условий (ремонт, повыше-ние уровня благо-устройства жилых помещений) граж-дан, имеющих пра-во на меры соци-альной поддержки в соответствии со статьями 14, 15, а также 
статьей 21 (в части предоставления мер социальной поддержки членам семьи погибших (умерших) инвали-дов и участников Великой Отече-ственной войны) Федерального за-кона «О ветеранах»
</t>
  </si>
  <si>
    <t>начальник планово-финансового отдела 
Печонова Е.И., 
начальник 
отдела организации адресного предоставления льгот и субсидий 
Ролик Н.И.</t>
  </si>
  <si>
    <t xml:space="preserve">01.07.2020 
</t>
  </si>
  <si>
    <t xml:space="preserve">начальник планово-финансового отдела 
Печонова Е.И.,
начальник 
отдела организации социального 
обслуживания 
Драбовская Ю.А.
</t>
  </si>
  <si>
    <t xml:space="preserve">30.06.2020
</t>
  </si>
  <si>
    <t>Предоставление субсидий государ-ственным бюджет-ным и автономным учреждениям на приобретение авто-транспорта в целях осуществления до-ставки лиц старше 65 лет, проживаю-щих в сельской местности, в меди-цинские организа-ции в рамках реги-онального проекта Краснодарского края «Разработка и реализация про-граммы системной поддержки и по-вышения качества жизни граждан старшего поколе-ния «Старшее по-коление»</t>
  </si>
  <si>
    <t>Начальник планово-финансового отдела 
Печонова Е.И.,
начальник 
отдела организации социального 
обслуживания 
Драбовская Ю.А.</t>
  </si>
  <si>
    <t>Контрольное событие 2.5
Разработка проектно-изыскательных работ для осуществления капи-тальных вложений в объект капитального строительства государственной собственности «Павловский психоневрологический интернат на 150 мест в 
хут. Новонекрасовкий Приморско-Ахтарского района</t>
  </si>
  <si>
    <t>начальник планово-финансового отдела Печонова Е.И.,                      начальник отдела по вопросам капитального ремонта и строительства Ярошенко Н.Н.</t>
  </si>
  <si>
    <t>Проектно-сметная документация разработана с нарушением норм, учреждением расторгнут контракт в одностороннем порядке. Документы поданы в УФАС</t>
  </si>
  <si>
    <t>ежегодно, до 1 июня</t>
  </si>
  <si>
    <t>ежегодно, 1-я оценка (предварительная) - 15 марта; 2-я оценка (окончательная) - 15 августа</t>
  </si>
  <si>
    <t>показатель расчитывается по итогам года</t>
  </si>
  <si>
    <t>х</t>
  </si>
  <si>
    <t>Заявительный порядок обращения. Достижение значения непосредственного результата предусмотрено до конца 2020 г.</t>
  </si>
  <si>
    <t>Достижение значения непосредственного результата предусмотрено до конца 2020 г.</t>
  </si>
  <si>
    <t xml:space="preserve">Заявительный порядок обращения (выплата осуществляется согласно фактически поданным документам). Выполнение мероприятия запланировано на 4 квартал. </t>
  </si>
  <si>
    <t>Выполнение мероприятия запланировано в 3 квартале                                         2020 г.</t>
  </si>
  <si>
    <t>Выполнение мероприятия запланировано во 2 квартале                                         2020 г.</t>
  </si>
  <si>
    <t xml:space="preserve">Заявительный порядок обращения. Достижение значения непосредственного результата предусмотрено до конца 2020 г. </t>
  </si>
  <si>
    <t xml:space="preserve">Выполнение мероприятия запланировано на 2 квартал                               2020 г. </t>
  </si>
  <si>
    <t>Заявительный порядок обращения</t>
  </si>
  <si>
    <t>достижение показателя запланировано на конец 2020 года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</si>
  <si>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1 180 260,7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</si>
  <si>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255 563,8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</si>
  <si>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3 572,7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</si>
  <si>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составляет16 233,1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</si>
  <si>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19 212,9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</si>
  <si>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113 469,6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</si>
  <si>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241,2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</si>
  <si>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2 204 130,2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</si>
  <si>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797 147,0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</si>
  <si>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2 902 550,5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</si>
  <si>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3 267,3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</si>
  <si>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3 688 798,4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</si>
  <si>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4 366,0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</si>
  <si>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9 449,1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</si>
  <si>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2 982,3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</si>
  <si>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61,7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</si>
  <si>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419,4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</si>
  <si>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2 724,4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</si>
  <si>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27 049,1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</si>
  <si>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37,8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</si>
  <si>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197,5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</si>
  <si>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12 820,1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</si>
  <si>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65 071,9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</si>
  <si>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1 750,5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</si>
  <si>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13 158,2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</si>
  <si>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111,5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</si>
  <si>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35 193,5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</si>
  <si>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1 250 530,1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</si>
  <si>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13 163,3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</si>
  <si>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588 868,2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</si>
  <si>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3 160,0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</si>
  <si>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56 931,7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</si>
  <si>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36 757,0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</si>
  <si>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256 604,1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</si>
  <si>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17 914,0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</si>
  <si>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641 864,2 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</si>
  <si>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8 330 913,3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</si>
  <si>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132 818,9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</si>
  <si>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20 052,5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</si>
  <si>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1 633,6 тыс. рублей. Освоение запланировано на 3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</si>
  <si>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3 462,9 тыс. рублей. Освоение запланировано на 2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</si>
  <si>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1 260,0 тыс. рублей. Освоение запланировано на 3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</si>
  <si>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700,0 тыс. рублей. Освоение запланировано на 3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</si>
  <si>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11 738,3 тыс. рублей. Освоение запланировано на 3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</si>
  <si>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1 000,0 тыс. рублей. Освоение запланировано на 4  квартал 2020 г.</t>
  </si>
  <si>
    <t>Выполнение мероприятия запланировано в 4 кварталах                                        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</si>
  <si>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32 910,0 тыс. рублей. Освоение запланировано на 3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</si>
  <si>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4 400,0 тыс. рублей. Освоение запланировано на 2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</si>
  <si>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20 000,0 тыс. рублей. Освоение запланировано на 3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</si>
  <si>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13 033,4 тыс. рублей. Освоение запланировано на 4  квартал 2020 г.</t>
  </si>
  <si>
    <t>Выполнение мероприятия запланировано в 4 квартале                                        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</si>
  <si>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2 043 803,4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</si>
  <si>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290 227,2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</si>
  <si>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156 268,6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</si>
  <si>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53 730,0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</si>
  <si>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663,7 тыс. рублей. Освоение запланировано на 3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</si>
  <si>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964 798,8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</si>
  <si>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254 000,0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</si>
  <si>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242 108,0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</si>
  <si>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19 933,4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</si>
  <si>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2 568 120,6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</si>
  <si>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2 732 192,0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</si>
  <si>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5 278 534,5 тыс. рублей. Освоение запланировано на 4  квартал 2020 г.</t>
  </si>
  <si>
    <t xml:space="preserve">Выполнение мероприятия запланировано на 4 квартал                               2019 г. 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</si>
  <si>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17 241,4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</si>
  <si>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62 641,5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</si>
  <si>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1 029 455,9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</si>
  <si>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30 785,3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</si>
  <si>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822 726,1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</si>
  <si>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203,5 тыс. рублей. Освоение запланировано на 4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</si>
  <si>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1 456 754,8 тыс. рублей. Освоение запланировано на 2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</si>
  <si>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1 320 280,2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</si>
  <si>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13 915,8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</si>
  <si>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18 174,8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</si>
  <si>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320 641,0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</si>
  <si>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22 625,7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</si>
  <si>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148 742,6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</si>
  <si>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879,8 тыс. рублей. Освоение запланировано на 4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</si>
  <si>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12 858,4 тыс. рублей. Освоение запланировано на 4  квартал 2020 г.</t>
  </si>
  <si>
    <t>3389</t>
  </si>
  <si>
    <t>Фактическое освоение средств в 1 квартале связано с оплатой работ по разработке проектно-сметной документации в подведомственных учреждениях. Завершение ремонтно-строительных работ предусмтрено на 3 - 4 кварталы 2020 года.</t>
  </si>
  <si>
    <t>Предоставление ежегодной денежной выплаты лицам, подвергшимся радиационным воздействиям, и их семьям в соответствии с Законом Краснодарского края от 27 марта 2007 г.  № 1209-КЗ "О ежегодной денежной выплате отдельным категориям граждан, подвергшихся радиационным воздействиям, и их семьям"</t>
  </si>
  <si>
    <t xml:space="preserve">начальник 
планово-финансового отдела 
Печонова Е.И.,
начальник 
отдела развития семейных форм устройства детей-сирот и детей, оставшихся без попечения 
родителей                                             Босенко Ю.Л. </t>
  </si>
  <si>
    <t>Фактическое освоение средств в 1 квартале связано с оплатой работ по разработке проектно-сметной документации в подведомственных учреждениях, а также оплата части работ ГАУ КК "Апшеронский ДОЛ". Завершение ремонтно-строительных работ предусмтрено на 4 кварталы 2020 года.</t>
  </si>
  <si>
    <t>Предоставление мер социальной поддержки по оплате жилищно - коммунальных услуг отдельным категориям граждан в соответствии сфедеральными законами от 24 ноября 1995 г.                                                                                                                               № 181-ФЗ "О социальной защите инвалидов в  Российской Федерации"; Законами Российской Федерации от 12 января 1995 г. № 5-ФЗ  "О ветеранах";                                                                               от 15 мая 1991 г.                                                                                          № 1244-1 "О социальной защите граждан, подвергшихся воздействию радиации вследствие катастрофы на Чернобыльской АЭС"</t>
  </si>
  <si>
    <t>Предоставление  денежной компенсации за бензин, ремонт, техническое обслуживание транспортных средств и запасные части к ним некоторым категориям инвалидов из числа ветеранов в соответствии с Законом Краснодарского края от 29 апреля 2008 г.  № 1457-КЗ "О компенсации расходов,  связанных с эксплуатацией транспортных средств, некоторым категориям жителей Краснодарского края"</t>
  </si>
  <si>
    <t>Предоставление субсидий государственным бюджетным и автономным учреждениям на приобретение автотранспорта в целях осуществления доставки лиц старше 65 лет, проживающих в сельской местности, в медицинские организации в рамках региональногопроекта Краснодарского края "Разработка и реализация программы системной
поддержки и повышения качества жизни граждан старшего поколения Старшее поколение"</t>
  </si>
  <si>
    <t xml:space="preserve">Ежемесячная выплата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 в соответствии с Законом Краснодарского края от 30 апреля 2019 г. № 4015-КЗ
"О ежемесячной выплате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</si>
</sst>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9" x14ac:knownFonts="1">
    <font>
      <sz val="11"/>
      <color theme="1"/>
      <name val="Calibri"/>
      <family val="2"/>
      <scheme val="minor"/>
    </font>
    <font>
      <sz val="48"/>
      <name val="Times New Roman"/>
      <family val="1"/>
      <charset val="204"/>
    </font>
    <font>
      <sz val="22"/>
      <name val="Calibri"/>
      <family val="2"/>
      <charset val="204"/>
      <scheme val="minor"/>
    </font>
    <font>
      <sz val="30"/>
      <name val="Calibri"/>
      <family val="2"/>
      <charset val="204"/>
      <scheme val="minor"/>
    </font>
    <font>
      <u/>
      <sz val="48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Calibri"/>
      <family val="2"/>
      <charset val="204"/>
      <scheme val="minor"/>
    </font>
    <font>
      <i/>
      <sz val="28"/>
      <name val="Times New Roman"/>
      <family val="1"/>
      <charset val="204"/>
    </font>
    <font>
      <i/>
      <vertAlign val="superscript"/>
      <sz val="2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0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u/>
      <sz val="10"/>
      <color indexed="12"/>
      <name val="Arial Cyr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5" fillId="0" borderId="0"/>
  </cellStyleXfs>
  <cellXfs count="340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top"/>
    </xf>
    <xf numFmtId="164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center" vertical="top" textRotation="90" wrapText="1"/>
    </xf>
    <xf numFmtId="164" fontId="8" fillId="2" borderId="2" xfId="0" applyNumberFormat="1" applyFont="1" applyFill="1" applyBorder="1" applyAlignment="1">
      <alignment horizontal="center" vertical="top" textRotation="90" wrapText="1"/>
    </xf>
    <xf numFmtId="165" fontId="5" fillId="2" borderId="2" xfId="0" applyNumberFormat="1" applyFont="1" applyFill="1" applyBorder="1" applyAlignment="1">
      <alignment horizontal="center" vertical="top" textRotation="90" wrapText="1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center" vertical="top"/>
    </xf>
    <xf numFmtId="49" fontId="2" fillId="2" borderId="0" xfId="0" applyNumberFormat="1" applyFont="1" applyFill="1" applyBorder="1"/>
    <xf numFmtId="49" fontId="3" fillId="2" borderId="0" xfId="0" applyNumberFormat="1" applyFont="1" applyFill="1" applyBorder="1"/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 wrapText="1"/>
    </xf>
    <xf numFmtId="164" fontId="10" fillId="2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/>
    </xf>
    <xf numFmtId="164" fontId="2" fillId="2" borderId="0" xfId="0" applyNumberFormat="1" applyFont="1" applyFill="1" applyBorder="1"/>
    <xf numFmtId="165" fontId="3" fillId="2" borderId="0" xfId="0" applyNumberFormat="1" applyFont="1" applyFill="1" applyBorder="1"/>
    <xf numFmtId="49" fontId="6" fillId="2" borderId="2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top"/>
    </xf>
    <xf numFmtId="2" fontId="6" fillId="2" borderId="2" xfId="0" applyNumberFormat="1" applyFont="1" applyFill="1" applyBorder="1" applyAlignment="1">
      <alignment horizontal="left" vertical="top"/>
    </xf>
    <xf numFmtId="0" fontId="12" fillId="2" borderId="0" xfId="0" applyFont="1" applyFill="1" applyBorder="1"/>
    <xf numFmtId="0" fontId="5" fillId="2" borderId="2" xfId="0" applyFont="1" applyFill="1" applyBorder="1" applyAlignment="1">
      <alignment vertical="top"/>
    </xf>
    <xf numFmtId="0" fontId="3" fillId="2" borderId="2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0" xfId="0" applyFont="1" applyFill="1" applyBorder="1"/>
    <xf numFmtId="0" fontId="3" fillId="2" borderId="0" xfId="0" applyFont="1" applyFill="1" applyBorder="1" applyAlignment="1">
      <alignment vertical="top"/>
    </xf>
    <xf numFmtId="0" fontId="6" fillId="2" borderId="2" xfId="0" applyFont="1" applyFill="1" applyBorder="1" applyAlignment="1">
      <alignment horizontal="left" vertical="top"/>
    </xf>
    <xf numFmtId="0" fontId="3" fillId="2" borderId="14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5" fillId="2" borderId="0" xfId="0" applyFont="1" applyFill="1" applyBorder="1" applyAlignment="1">
      <alignment horizontal="left" vertical="top"/>
    </xf>
    <xf numFmtId="49" fontId="13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top"/>
    </xf>
    <xf numFmtId="164" fontId="13" fillId="2" borderId="0" xfId="0" applyNumberFormat="1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17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/>
    </xf>
    <xf numFmtId="164" fontId="17" fillId="2" borderId="0" xfId="0" applyNumberFormat="1" applyFont="1" applyFill="1" applyAlignment="1">
      <alignment horizont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top"/>
    </xf>
    <xf numFmtId="0" fontId="21" fillId="2" borderId="2" xfId="0" applyFont="1" applyFill="1" applyBorder="1" applyAlignment="1">
      <alignment vertical="top" wrapText="1"/>
    </xf>
    <xf numFmtId="0" fontId="20" fillId="2" borderId="2" xfId="0" applyFont="1" applyFill="1" applyBorder="1" applyAlignment="1">
      <alignment vertical="top" wrapText="1"/>
    </xf>
    <xf numFmtId="164" fontId="20" fillId="2" borderId="2" xfId="0" applyNumberFormat="1" applyFont="1" applyFill="1" applyBorder="1" applyAlignment="1">
      <alignment vertical="top" wrapText="1"/>
    </xf>
    <xf numFmtId="49" fontId="17" fillId="2" borderId="2" xfId="0" applyNumberFormat="1" applyFont="1" applyFill="1" applyBorder="1" applyAlignment="1">
      <alignment horizontal="center" vertical="top"/>
    </xf>
    <xf numFmtId="0" fontId="20" fillId="2" borderId="2" xfId="0" applyFont="1" applyFill="1" applyBorder="1" applyAlignment="1">
      <alignment horizontal="center" vertical="top" wrapText="1"/>
    </xf>
    <xf numFmtId="3" fontId="20" fillId="2" borderId="2" xfId="0" applyNumberFormat="1" applyFont="1" applyFill="1" applyBorder="1" applyAlignment="1">
      <alignment horizontal="center" vertical="top" wrapText="1"/>
    </xf>
    <xf numFmtId="3" fontId="22" fillId="2" borderId="2" xfId="0" applyNumberFormat="1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left" vertical="top" wrapText="1"/>
    </xf>
    <xf numFmtId="0" fontId="20" fillId="2" borderId="2" xfId="0" applyFont="1" applyFill="1" applyBorder="1" applyAlignment="1">
      <alignment horizontal="center" vertical="center" wrapText="1"/>
    </xf>
    <xf numFmtId="1" fontId="20" fillId="2" borderId="2" xfId="0" applyNumberFormat="1" applyFont="1" applyFill="1" applyBorder="1" applyAlignment="1">
      <alignment horizontal="center" vertical="top" wrapText="1"/>
    </xf>
    <xf numFmtId="166" fontId="20" fillId="2" borderId="2" xfId="0" applyNumberFormat="1" applyFont="1" applyFill="1" applyBorder="1" applyAlignment="1">
      <alignment horizontal="center" vertical="top" wrapText="1"/>
    </xf>
    <xf numFmtId="49" fontId="17" fillId="2" borderId="2" xfId="0" applyNumberFormat="1" applyFont="1" applyFill="1" applyBorder="1" applyAlignment="1">
      <alignment horizontal="center" vertical="top" wrapText="1"/>
    </xf>
    <xf numFmtId="0" fontId="22" fillId="2" borderId="2" xfId="0" applyFont="1" applyFill="1" applyBorder="1" applyAlignment="1">
      <alignment vertical="top" wrapText="1"/>
    </xf>
    <xf numFmtId="49" fontId="17" fillId="2" borderId="0" xfId="0" applyNumberFormat="1" applyFont="1" applyFill="1" applyBorder="1" applyAlignment="1">
      <alignment horizontal="center"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center" vertical="top" wrapText="1"/>
    </xf>
    <xf numFmtId="3" fontId="20" fillId="2" borderId="0" xfId="0" applyNumberFormat="1" applyFont="1" applyFill="1" applyBorder="1" applyAlignment="1">
      <alignment horizontal="center" vertical="top" wrapText="1"/>
    </xf>
    <xf numFmtId="49" fontId="23" fillId="2" borderId="0" xfId="0" applyNumberFormat="1" applyFont="1" applyFill="1" applyBorder="1" applyAlignment="1">
      <alignment horizontal="center" vertical="top"/>
    </xf>
    <xf numFmtId="0" fontId="23" fillId="2" borderId="0" xfId="0" applyFont="1" applyFill="1" applyBorder="1" applyAlignment="1">
      <alignment vertical="top" wrapText="1"/>
    </xf>
    <xf numFmtId="0" fontId="23" fillId="2" borderId="0" xfId="0" applyFont="1" applyFill="1" applyBorder="1" applyAlignment="1">
      <alignment horizontal="center" vertical="top" wrapText="1"/>
    </xf>
    <xf numFmtId="164" fontId="23" fillId="2" borderId="0" xfId="0" applyNumberFormat="1" applyFont="1" applyFill="1" applyBorder="1" applyAlignment="1">
      <alignment horizontal="center" vertical="top" wrapText="1"/>
    </xf>
    <xf numFmtId="49" fontId="26" fillId="2" borderId="0" xfId="1" applyNumberFormat="1" applyFont="1" applyFill="1" applyAlignment="1">
      <alignment horizontal="center"/>
    </xf>
    <xf numFmtId="0" fontId="27" fillId="2" borderId="0" xfId="1" applyFont="1" applyFill="1" applyAlignment="1">
      <alignment horizontal="left"/>
    </xf>
    <xf numFmtId="0" fontId="27" fillId="2" borderId="0" xfId="1" applyFont="1" applyFill="1"/>
    <xf numFmtId="164" fontId="27" fillId="2" borderId="0" xfId="1" applyNumberFormat="1" applyFont="1" applyFill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0" fontId="26" fillId="2" borderId="0" xfId="1" applyFont="1" applyFill="1" applyBorder="1"/>
    <xf numFmtId="0" fontId="26" fillId="2" borderId="0" xfId="1" applyFont="1" applyFill="1" applyBorder="1" applyAlignment="1">
      <alignment horizontal="left" vertical="top" wrapText="1"/>
    </xf>
    <xf numFmtId="164" fontId="26" fillId="2" borderId="0" xfId="1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center" vertical="top"/>
    </xf>
    <xf numFmtId="0" fontId="26" fillId="2" borderId="0" xfId="1" applyFont="1" applyFill="1" applyAlignment="1">
      <alignment vertical="top"/>
    </xf>
    <xf numFmtId="0" fontId="26" fillId="2" borderId="0" xfId="1" applyFont="1" applyFill="1"/>
    <xf numFmtId="49" fontId="28" fillId="2" borderId="0" xfId="1" applyNumberFormat="1" applyFont="1" applyFill="1" applyBorder="1" applyAlignment="1"/>
    <xf numFmtId="49" fontId="28" fillId="2" borderId="0" xfId="1" applyNumberFormat="1" applyFont="1" applyFill="1" applyBorder="1" applyAlignment="1">
      <alignment horizontal="left"/>
    </xf>
    <xf numFmtId="164" fontId="27" fillId="2" borderId="0" xfId="1" applyNumberFormat="1" applyFont="1" applyFill="1" applyBorder="1" applyAlignment="1">
      <alignment horizontal="center" vertical="center"/>
    </xf>
    <xf numFmtId="0" fontId="27" fillId="2" borderId="0" xfId="1" applyFont="1" applyFill="1" applyBorder="1" applyAlignment="1">
      <alignment horizontal="center" vertical="top"/>
    </xf>
    <xf numFmtId="0" fontId="26" fillId="2" borderId="0" xfId="1" applyFont="1" applyFill="1" applyBorder="1" applyAlignment="1">
      <alignment vertical="top"/>
    </xf>
    <xf numFmtId="49" fontId="28" fillId="2" borderId="0" xfId="1" applyNumberFormat="1" applyFont="1" applyFill="1" applyBorder="1" applyAlignment="1">
      <alignment wrapText="1"/>
    </xf>
    <xf numFmtId="49" fontId="28" fillId="2" borderId="0" xfId="1" applyNumberFormat="1" applyFont="1" applyFill="1" applyBorder="1" applyAlignment="1">
      <alignment horizontal="left" wrapText="1"/>
    </xf>
    <xf numFmtId="49" fontId="27" fillId="2" borderId="0" xfId="1" applyNumberFormat="1" applyFont="1" applyFill="1" applyBorder="1" applyAlignment="1">
      <alignment horizontal="center"/>
    </xf>
    <xf numFmtId="49" fontId="27" fillId="2" borderId="0" xfId="1" applyNumberFormat="1" applyFont="1" applyFill="1" applyBorder="1" applyAlignment="1">
      <alignment horizontal="left"/>
    </xf>
    <xf numFmtId="0" fontId="27" fillId="2" borderId="0" xfId="1" applyFont="1" applyFill="1" applyBorder="1" applyAlignment="1">
      <alignment horizontal="left" vertical="top" wrapText="1"/>
    </xf>
    <xf numFmtId="164" fontId="28" fillId="2" borderId="0" xfId="1" applyNumberFormat="1" applyFont="1" applyFill="1" applyBorder="1" applyAlignment="1">
      <alignment horizontal="center" vertical="center"/>
    </xf>
    <xf numFmtId="0" fontId="28" fillId="2" borderId="0" xfId="1" applyFont="1" applyFill="1" applyBorder="1" applyAlignment="1">
      <alignment horizontal="center" vertical="top"/>
    </xf>
    <xf numFmtId="0" fontId="26" fillId="2" borderId="0" xfId="1" applyFont="1" applyFill="1" applyBorder="1" applyAlignment="1">
      <alignment horizontal="center"/>
    </xf>
    <xf numFmtId="164" fontId="28" fillId="2" borderId="2" xfId="1" applyNumberFormat="1" applyFont="1" applyFill="1" applyBorder="1" applyAlignment="1">
      <alignment horizontal="center" vertical="top" wrapText="1"/>
    </xf>
    <xf numFmtId="164" fontId="28" fillId="2" borderId="6" xfId="1" applyNumberFormat="1" applyFont="1" applyFill="1" applyBorder="1" applyAlignment="1">
      <alignment horizontal="center" vertical="top" wrapText="1"/>
    </xf>
    <xf numFmtId="49" fontId="28" fillId="2" borderId="2" xfId="1" applyNumberFormat="1" applyFont="1" applyFill="1" applyBorder="1" applyAlignment="1">
      <alignment horizontal="center" vertical="center" wrapText="1"/>
    </xf>
    <xf numFmtId="0" fontId="28" fillId="2" borderId="2" xfId="1" applyFont="1" applyFill="1" applyBorder="1" applyAlignment="1">
      <alignment horizontal="center" vertical="center" wrapText="1"/>
    </xf>
    <xf numFmtId="3" fontId="28" fillId="2" borderId="2" xfId="1" applyNumberFormat="1" applyFont="1" applyFill="1" applyBorder="1" applyAlignment="1">
      <alignment horizontal="center" vertical="center" wrapText="1"/>
    </xf>
    <xf numFmtId="0" fontId="28" fillId="2" borderId="0" xfId="1" applyFont="1" applyFill="1" applyBorder="1"/>
    <xf numFmtId="164" fontId="28" fillId="2" borderId="0" xfId="1" applyNumberFormat="1" applyFont="1" applyFill="1" applyBorder="1" applyAlignment="1">
      <alignment horizontal="center" vertical="top"/>
    </xf>
    <xf numFmtId="0" fontId="28" fillId="2" borderId="2" xfId="1" applyFont="1" applyFill="1" applyBorder="1" applyAlignment="1">
      <alignment vertical="top" wrapText="1"/>
    </xf>
    <xf numFmtId="164" fontId="26" fillId="2" borderId="0" xfId="1" applyNumberFormat="1" applyFont="1" applyFill="1" applyBorder="1" applyAlignment="1">
      <alignment vertical="top"/>
    </xf>
    <xf numFmtId="49" fontId="32" fillId="2" borderId="2" xfId="1" applyNumberFormat="1" applyFont="1" applyFill="1" applyBorder="1" applyAlignment="1">
      <alignment horizontal="center" vertical="top" wrapText="1"/>
    </xf>
    <xf numFmtId="164" fontId="33" fillId="2" borderId="1" xfId="1" applyNumberFormat="1" applyFont="1" applyFill="1" applyBorder="1" applyAlignment="1">
      <alignment horizontal="center" vertical="top" wrapText="1"/>
    </xf>
    <xf numFmtId="0" fontId="32" fillId="2" borderId="1" xfId="1" applyFont="1" applyFill="1" applyBorder="1" applyAlignment="1">
      <alignment horizontal="left" vertical="top" wrapText="1"/>
    </xf>
    <xf numFmtId="0" fontId="34" fillId="2" borderId="0" xfId="1" applyFont="1" applyFill="1" applyBorder="1"/>
    <xf numFmtId="0" fontId="28" fillId="2" borderId="12" xfId="1" applyFont="1" applyFill="1" applyBorder="1" applyAlignment="1">
      <alignment horizontal="left" vertical="top" wrapText="1"/>
    </xf>
    <xf numFmtId="0" fontId="31" fillId="2" borderId="2" xfId="1" applyFont="1" applyFill="1" applyBorder="1" applyAlignment="1">
      <alignment vertical="top" wrapText="1"/>
    </xf>
    <xf numFmtId="164" fontId="26" fillId="2" borderId="0" xfId="1" applyNumberFormat="1" applyFont="1" applyFill="1" applyBorder="1"/>
    <xf numFmtId="49" fontId="28" fillId="2" borderId="2" xfId="1" applyNumberFormat="1" applyFont="1" applyFill="1" applyBorder="1" applyAlignment="1">
      <alignment horizontal="center" vertical="top"/>
    </xf>
    <xf numFmtId="49" fontId="28" fillId="2" borderId="4" xfId="1" applyNumberFormat="1" applyFont="1" applyFill="1" applyBorder="1" applyAlignment="1">
      <alignment horizontal="left" vertical="top" wrapText="1"/>
    </xf>
    <xf numFmtId="0" fontId="28" fillId="2" borderId="8" xfId="1" applyFont="1" applyFill="1" applyBorder="1" applyAlignment="1">
      <alignment horizontal="left" vertical="top" wrapText="1"/>
    </xf>
    <xf numFmtId="164" fontId="31" fillId="2" borderId="4" xfId="1" applyNumberFormat="1" applyFont="1" applyFill="1" applyBorder="1" applyAlignment="1">
      <alignment horizontal="center" vertical="top" wrapText="1"/>
    </xf>
    <xf numFmtId="0" fontId="28" fillId="2" borderId="2" xfId="1" applyFont="1" applyFill="1" applyBorder="1" applyAlignment="1">
      <alignment horizontal="left"/>
    </xf>
    <xf numFmtId="0" fontId="26" fillId="2" borderId="0" xfId="1" applyFont="1" applyFill="1" applyBorder="1" applyAlignment="1">
      <alignment horizontal="left"/>
    </xf>
    <xf numFmtId="0" fontId="28" fillId="2" borderId="5" xfId="1" applyFont="1" applyFill="1" applyBorder="1" applyAlignment="1">
      <alignment vertical="top" wrapText="1"/>
    </xf>
    <xf numFmtId="0" fontId="28" fillId="2" borderId="1" xfId="1" applyFont="1" applyFill="1" applyBorder="1" applyAlignment="1">
      <alignment vertical="top" wrapText="1"/>
    </xf>
    <xf numFmtId="49" fontId="28" fillId="2" borderId="5" xfId="1" applyNumberFormat="1" applyFont="1" applyFill="1" applyBorder="1" applyAlignment="1">
      <alignment vertical="top" wrapText="1"/>
    </xf>
    <xf numFmtId="164" fontId="31" fillId="2" borderId="9" xfId="1" applyNumberFormat="1" applyFont="1" applyFill="1" applyBorder="1" applyAlignment="1">
      <alignment vertical="top" wrapText="1"/>
    </xf>
    <xf numFmtId="164" fontId="31" fillId="2" borderId="12" xfId="1" applyNumberFormat="1" applyFont="1" applyFill="1" applyBorder="1" applyAlignment="1">
      <alignment horizontal="center" vertical="top" wrapText="1"/>
    </xf>
    <xf numFmtId="0" fontId="32" fillId="2" borderId="2" xfId="1" applyFont="1" applyFill="1" applyBorder="1" applyAlignment="1">
      <alignment horizontal="center" vertical="top" wrapText="1"/>
    </xf>
    <xf numFmtId="164" fontId="31" fillId="2" borderId="11" xfId="1" applyNumberFormat="1" applyFont="1" applyFill="1" applyBorder="1" applyAlignment="1">
      <alignment horizontal="center" vertical="top" wrapText="1"/>
    </xf>
    <xf numFmtId="164" fontId="31" fillId="2" borderId="6" xfId="1" applyNumberFormat="1" applyFont="1" applyFill="1" applyBorder="1" applyAlignment="1">
      <alignment horizontal="center" vertical="top" wrapText="1"/>
    </xf>
    <xf numFmtId="0" fontId="28" fillId="2" borderId="0" xfId="1" applyFont="1" applyFill="1" applyBorder="1" applyAlignment="1">
      <alignment horizontal="left" vertical="top" wrapText="1"/>
    </xf>
    <xf numFmtId="49" fontId="27" fillId="2" borderId="1" xfId="1" applyNumberFormat="1" applyFont="1" applyFill="1" applyBorder="1" applyAlignment="1">
      <alignment horizontal="center" vertical="top" wrapText="1"/>
    </xf>
    <xf numFmtId="49" fontId="27" fillId="2" borderId="2" xfId="1" applyNumberFormat="1" applyFont="1" applyFill="1" applyBorder="1" applyAlignment="1">
      <alignment horizontal="center" vertical="top" wrapText="1"/>
    </xf>
    <xf numFmtId="49" fontId="28" fillId="2" borderId="2" xfId="1" applyNumberFormat="1" applyFont="1" applyFill="1" applyBorder="1" applyAlignment="1">
      <alignment vertical="top" wrapText="1"/>
    </xf>
    <xf numFmtId="164" fontId="33" fillId="2" borderId="5" xfId="1" applyNumberFormat="1" applyFont="1" applyFill="1" applyBorder="1" applyAlignment="1">
      <alignment horizontal="center" vertical="top" wrapText="1"/>
    </xf>
    <xf numFmtId="49" fontId="28" fillId="2" borderId="1" xfId="1" applyNumberFormat="1" applyFont="1" applyFill="1" applyBorder="1" applyAlignment="1">
      <alignment vertical="top" wrapText="1"/>
    </xf>
    <xf numFmtId="0" fontId="28" fillId="2" borderId="6" xfId="1" applyFont="1" applyFill="1" applyBorder="1" applyAlignment="1">
      <alignment vertical="top" wrapText="1"/>
    </xf>
    <xf numFmtId="49" fontId="28" fillId="2" borderId="2" xfId="1" applyNumberFormat="1" applyFont="1" applyFill="1" applyBorder="1" applyAlignment="1">
      <alignment horizontal="center"/>
    </xf>
    <xf numFmtId="49" fontId="36" fillId="2" borderId="0" xfId="1" applyNumberFormat="1" applyFont="1" applyFill="1" applyBorder="1" applyAlignment="1">
      <alignment horizontal="left"/>
    </xf>
    <xf numFmtId="164" fontId="36" fillId="2" borderId="0" xfId="1" applyNumberFormat="1" applyFont="1" applyFill="1" applyBorder="1" applyAlignment="1">
      <alignment horizontal="center"/>
    </xf>
    <xf numFmtId="164" fontId="28" fillId="2" borderId="0" xfId="1" applyNumberFormat="1" applyFont="1" applyFill="1" applyBorder="1" applyAlignment="1">
      <alignment horizontal="center"/>
    </xf>
    <xf numFmtId="49" fontId="13" fillId="2" borderId="0" xfId="1" applyNumberFormat="1" applyFont="1" applyFill="1" applyBorder="1" applyAlignment="1">
      <alignment horizontal="right" wrapText="1"/>
    </xf>
    <xf numFmtId="164" fontId="15" fillId="2" borderId="0" xfId="1" applyNumberFormat="1" applyFont="1" applyFill="1" applyBorder="1" applyAlignment="1">
      <alignment horizontal="center" vertical="center" wrapText="1"/>
    </xf>
    <xf numFmtId="49" fontId="15" fillId="2" borderId="0" xfId="1" applyNumberFormat="1" applyFont="1" applyFill="1" applyBorder="1" applyAlignment="1">
      <alignment horizontal="center" vertical="top" wrapText="1"/>
    </xf>
    <xf numFmtId="49" fontId="15" fillId="2" borderId="0" xfId="1" applyNumberFormat="1" applyFont="1" applyFill="1" applyBorder="1" applyAlignment="1">
      <alignment horizontal="right" wrapText="1"/>
    </xf>
    <xf numFmtId="49" fontId="15" fillId="2" borderId="0" xfId="1" applyNumberFormat="1" applyFont="1" applyFill="1" applyBorder="1" applyAlignment="1">
      <alignment horizontal="left" wrapText="1"/>
    </xf>
    <xf numFmtId="0" fontId="28" fillId="2" borderId="0" xfId="1" applyFont="1" applyFill="1" applyBorder="1" applyAlignment="1">
      <alignment horizontal="left"/>
    </xf>
    <xf numFmtId="49" fontId="28" fillId="2" borderId="5" xfId="1" applyNumberFormat="1" applyFont="1" applyFill="1" applyBorder="1" applyAlignment="1">
      <alignment horizontal="center"/>
    </xf>
    <xf numFmtId="0" fontId="28" fillId="2" borderId="5" xfId="1" applyFont="1" applyFill="1" applyBorder="1" applyAlignment="1">
      <alignment horizontal="left"/>
    </xf>
    <xf numFmtId="0" fontId="28" fillId="2" borderId="5" xfId="1" applyFont="1" applyFill="1" applyBorder="1"/>
    <xf numFmtId="164" fontId="28" fillId="2" borderId="5" xfId="1" applyNumberFormat="1" applyFont="1" applyFill="1" applyBorder="1" applyAlignment="1">
      <alignment horizontal="center"/>
    </xf>
    <xf numFmtId="0" fontId="28" fillId="2" borderId="2" xfId="1" applyFont="1" applyFill="1" applyBorder="1"/>
    <xf numFmtId="164" fontId="28" fillId="2" borderId="2" xfId="1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164" fontId="11" fillId="2" borderId="2" xfId="0" applyNumberFormat="1" applyFont="1" applyFill="1" applyBorder="1" applyAlignment="1">
      <alignment horizontal="center" vertical="top"/>
    </xf>
    <xf numFmtId="49" fontId="5" fillId="2" borderId="2" xfId="0" applyNumberFormat="1" applyFont="1" applyFill="1" applyBorder="1" applyAlignment="1">
      <alignment horizontal="center" vertical="top" wrapText="1"/>
    </xf>
    <xf numFmtId="164" fontId="11" fillId="2" borderId="2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3" fontId="5" fillId="2" borderId="2" xfId="0" applyNumberFormat="1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left" vertical="top" wrapText="1"/>
    </xf>
    <xf numFmtId="164" fontId="11" fillId="2" borderId="2" xfId="0" applyNumberFormat="1" applyFont="1" applyFill="1" applyBorder="1" applyAlignment="1">
      <alignment vertical="top"/>
    </xf>
    <xf numFmtId="164" fontId="11" fillId="2" borderId="2" xfId="0" applyNumberFormat="1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vertical="top" wrapText="1"/>
    </xf>
    <xf numFmtId="164" fontId="5" fillId="2" borderId="2" xfId="0" applyNumberFormat="1" applyFont="1" applyFill="1" applyBorder="1" applyAlignment="1">
      <alignment vertical="top" wrapText="1"/>
    </xf>
    <xf numFmtId="0" fontId="5" fillId="2" borderId="2" xfId="0" applyNumberFormat="1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164" fontId="34" fillId="2" borderId="0" xfId="1" applyNumberFormat="1" applyFont="1" applyFill="1" applyBorder="1"/>
    <xf numFmtId="164" fontId="32" fillId="2" borderId="0" xfId="1" applyNumberFormat="1" applyFont="1" applyFill="1" applyBorder="1" applyAlignment="1">
      <alignment horizontal="center" vertical="top"/>
    </xf>
    <xf numFmtId="164" fontId="34" fillId="2" borderId="0" xfId="1" applyNumberFormat="1" applyFont="1" applyFill="1" applyBorder="1" applyAlignment="1">
      <alignment vertical="top"/>
    </xf>
    <xf numFmtId="0" fontId="38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49" fontId="5" fillId="2" borderId="2" xfId="0" applyNumberFormat="1" applyFont="1" applyFill="1" applyBorder="1" applyAlignment="1">
      <alignment horizontal="left" vertical="top"/>
    </xf>
    <xf numFmtId="0" fontId="0" fillId="2" borderId="0" xfId="0" applyFill="1" applyAlignment="1">
      <alignment horizontal="left"/>
    </xf>
    <xf numFmtId="165" fontId="5" fillId="2" borderId="2" xfId="0" applyNumberFormat="1" applyFont="1" applyFill="1" applyBorder="1" applyAlignment="1">
      <alignment horizontal="left" vertical="top" wrapText="1"/>
    </xf>
    <xf numFmtId="165" fontId="6" fillId="2" borderId="2" xfId="0" applyNumberFormat="1" applyFont="1" applyFill="1" applyBorder="1" applyAlignment="1">
      <alignment horizontal="left" vertical="top"/>
    </xf>
    <xf numFmtId="165" fontId="5" fillId="2" borderId="2" xfId="0" applyNumberFormat="1" applyFont="1" applyFill="1" applyBorder="1" applyAlignment="1">
      <alignment horizontal="left" vertical="top"/>
    </xf>
    <xf numFmtId="164" fontId="5" fillId="2" borderId="0" xfId="0" applyNumberFormat="1" applyFont="1" applyFill="1" applyBorder="1" applyAlignment="1">
      <alignment horizontal="right" vertical="top"/>
    </xf>
    <xf numFmtId="164" fontId="5" fillId="2" borderId="2" xfId="0" applyNumberFormat="1" applyFont="1" applyFill="1" applyBorder="1" applyAlignment="1">
      <alignment horizontal="right" vertical="top" textRotation="90" wrapText="1"/>
    </xf>
    <xf numFmtId="49" fontId="5" fillId="2" borderId="2" xfId="0" applyNumberFormat="1" applyFont="1" applyFill="1" applyBorder="1" applyAlignment="1">
      <alignment horizontal="right" vertical="top"/>
    </xf>
    <xf numFmtId="164" fontId="10" fillId="2" borderId="2" xfId="0" applyNumberFormat="1" applyFont="1" applyFill="1" applyBorder="1" applyAlignment="1">
      <alignment horizontal="right" vertical="top"/>
    </xf>
    <xf numFmtId="164" fontId="11" fillId="2" borderId="2" xfId="0" applyNumberFormat="1" applyFont="1" applyFill="1" applyBorder="1" applyAlignment="1">
      <alignment horizontal="right" vertical="top"/>
    </xf>
    <xf numFmtId="164" fontId="11" fillId="2" borderId="2" xfId="0" applyNumberFormat="1" applyFont="1" applyFill="1" applyBorder="1" applyAlignment="1">
      <alignment horizontal="right" vertical="top" wrapText="1"/>
    </xf>
    <xf numFmtId="49" fontId="13" fillId="2" borderId="0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164" fontId="13" fillId="2" borderId="0" xfId="0" applyNumberFormat="1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left" vertical="top"/>
    </xf>
    <xf numFmtId="14" fontId="31" fillId="2" borderId="1" xfId="1" applyNumberFormat="1" applyFont="1" applyFill="1" applyBorder="1" applyAlignment="1">
      <alignment horizontal="center" vertical="top" wrapText="1"/>
    </xf>
    <xf numFmtId="0" fontId="31" fillId="2" borderId="5" xfId="1" applyFont="1" applyFill="1" applyBorder="1" applyAlignment="1">
      <alignment horizontal="center" vertical="top" wrapText="1"/>
    </xf>
    <xf numFmtId="0" fontId="31" fillId="2" borderId="1" xfId="1" applyFont="1" applyFill="1" applyBorder="1" applyAlignment="1">
      <alignment horizontal="center" vertical="top" wrapText="1"/>
    </xf>
    <xf numFmtId="0" fontId="28" fillId="2" borderId="1" xfId="1" applyFont="1" applyFill="1" applyBorder="1" applyAlignment="1">
      <alignment horizontal="center" vertical="top" wrapText="1"/>
    </xf>
    <xf numFmtId="0" fontId="28" fillId="2" borderId="7" xfId="1" applyFont="1" applyFill="1" applyBorder="1" applyAlignment="1">
      <alignment horizontal="center" vertical="top" wrapText="1"/>
    </xf>
    <xf numFmtId="0" fontId="28" fillId="2" borderId="5" xfId="1" applyFont="1" applyFill="1" applyBorder="1" applyAlignment="1">
      <alignment horizontal="center" vertical="top" wrapText="1"/>
    </xf>
    <xf numFmtId="49" fontId="28" fillId="2" borderId="0" xfId="1" applyNumberFormat="1" applyFont="1" applyFill="1" applyBorder="1" applyAlignment="1">
      <alignment horizontal="center"/>
    </xf>
    <xf numFmtId="164" fontId="31" fillId="2" borderId="1" xfId="1" applyNumberFormat="1" applyFont="1" applyFill="1" applyBorder="1" applyAlignment="1">
      <alignment horizontal="center" vertical="top" wrapText="1"/>
    </xf>
    <xf numFmtId="164" fontId="31" fillId="2" borderId="5" xfId="1" applyNumberFormat="1" applyFont="1" applyFill="1" applyBorder="1" applyAlignment="1">
      <alignment horizontal="center" vertical="top" wrapText="1"/>
    </xf>
    <xf numFmtId="0" fontId="28" fillId="2" borderId="1" xfId="1" applyFont="1" applyFill="1" applyBorder="1" applyAlignment="1">
      <alignment horizontal="left" vertical="top" wrapText="1"/>
    </xf>
    <xf numFmtId="0" fontId="28" fillId="2" borderId="7" xfId="1" applyFont="1" applyFill="1" applyBorder="1" applyAlignment="1">
      <alignment horizontal="left" vertical="top" wrapText="1"/>
    </xf>
    <xf numFmtId="49" fontId="28" fillId="2" borderId="2" xfId="1" applyNumberFormat="1" applyFont="1" applyFill="1" applyBorder="1" applyAlignment="1">
      <alignment horizontal="center" vertical="top" wrapText="1"/>
    </xf>
    <xf numFmtId="0" fontId="28" fillId="2" borderId="1" xfId="2" applyFont="1" applyFill="1" applyBorder="1" applyAlignment="1" applyProtection="1">
      <alignment horizontal="center" vertical="top" wrapText="1"/>
    </xf>
    <xf numFmtId="0" fontId="28" fillId="2" borderId="7" xfId="2" applyFont="1" applyFill="1" applyBorder="1" applyAlignment="1" applyProtection="1">
      <alignment horizontal="center" vertical="top" wrapText="1"/>
    </xf>
    <xf numFmtId="0" fontId="28" fillId="2" borderId="5" xfId="2" applyFont="1" applyFill="1" applyBorder="1" applyAlignment="1" applyProtection="1">
      <alignment horizontal="center" vertical="top" wrapText="1"/>
    </xf>
    <xf numFmtId="0" fontId="28" fillId="2" borderId="5" xfId="1" applyFont="1" applyFill="1" applyBorder="1" applyAlignment="1">
      <alignment horizontal="left" vertical="top" wrapText="1"/>
    </xf>
    <xf numFmtId="49" fontId="28" fillId="2" borderId="1" xfId="1" applyNumberFormat="1" applyFont="1" applyFill="1" applyBorder="1" applyAlignment="1">
      <alignment horizontal="center" vertical="top" wrapText="1"/>
    </xf>
    <xf numFmtId="49" fontId="28" fillId="2" borderId="5" xfId="1" applyNumberFormat="1" applyFont="1" applyFill="1" applyBorder="1" applyAlignment="1">
      <alignment horizontal="center" vertical="top" wrapText="1"/>
    </xf>
    <xf numFmtId="164" fontId="31" fillId="2" borderId="7" xfId="1" applyNumberFormat="1" applyFont="1" applyFill="1" applyBorder="1" applyAlignment="1">
      <alignment horizontal="center" vertical="top" wrapText="1"/>
    </xf>
    <xf numFmtId="14" fontId="31" fillId="2" borderId="5" xfId="1" applyNumberFormat="1" applyFont="1" applyFill="1" applyBorder="1" applyAlignment="1">
      <alignment horizontal="center" vertical="top" wrapText="1"/>
    </xf>
    <xf numFmtId="164" fontId="31" fillId="2" borderId="2" xfId="1" applyNumberFormat="1" applyFont="1" applyFill="1" applyBorder="1" applyAlignment="1">
      <alignment horizontal="center" vertical="top" wrapText="1"/>
    </xf>
    <xf numFmtId="14" fontId="31" fillId="2" borderId="2" xfId="1" applyNumberFormat="1" applyFont="1" applyFill="1" applyBorder="1" applyAlignment="1">
      <alignment horizontal="center" vertical="top" wrapText="1"/>
    </xf>
    <xf numFmtId="0" fontId="28" fillId="2" borderId="2" xfId="1" applyFont="1" applyFill="1" applyBorder="1" applyAlignment="1">
      <alignment horizontal="left" vertical="top" wrapText="1"/>
    </xf>
    <xf numFmtId="49" fontId="28" fillId="2" borderId="7" xfId="1" applyNumberFormat="1" applyFont="1" applyFill="1" applyBorder="1" applyAlignment="1">
      <alignment horizontal="center" vertical="top" wrapText="1"/>
    </xf>
    <xf numFmtId="49" fontId="28" fillId="2" borderId="5" xfId="1" applyNumberFormat="1" applyFont="1" applyFill="1" applyBorder="1" applyAlignment="1">
      <alignment horizontal="left" vertical="top" wrapText="1"/>
    </xf>
    <xf numFmtId="0" fontId="28" fillId="2" borderId="2" xfId="1" applyFont="1" applyFill="1" applyBorder="1" applyAlignment="1">
      <alignment horizontal="center" vertical="top" wrapText="1"/>
    </xf>
    <xf numFmtId="14" fontId="31" fillId="2" borderId="7" xfId="1" applyNumberFormat="1" applyFont="1" applyFill="1" applyBorder="1" applyAlignment="1">
      <alignment horizontal="center" vertical="top" wrapText="1"/>
    </xf>
    <xf numFmtId="0" fontId="31" fillId="2" borderId="2" xfId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/>
    </xf>
    <xf numFmtId="9" fontId="5" fillId="2" borderId="2" xfId="0" applyNumberFormat="1" applyFont="1" applyFill="1" applyBorder="1" applyAlignment="1">
      <alignment horizontal="center" vertical="top" wrapText="1"/>
    </xf>
    <xf numFmtId="164" fontId="20" fillId="2" borderId="2" xfId="0" applyNumberFormat="1" applyFont="1" applyFill="1" applyBorder="1" applyAlignment="1">
      <alignment horizontal="center" vertical="top" wrapText="1"/>
    </xf>
    <xf numFmtId="4" fontId="20" fillId="2" borderId="2" xfId="0" applyNumberFormat="1" applyFont="1" applyFill="1" applyBorder="1" applyAlignment="1">
      <alignment horizontal="center" vertical="top" wrapText="1"/>
    </xf>
    <xf numFmtId="164" fontId="33" fillId="2" borderId="2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64" fontId="5" fillId="2" borderId="5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right" vertical="top"/>
    </xf>
    <xf numFmtId="164" fontId="11" fillId="2" borderId="5" xfId="0" applyNumberFormat="1" applyFont="1" applyFill="1" applyBorder="1" applyAlignment="1">
      <alignment horizontal="right" vertical="top"/>
    </xf>
    <xf numFmtId="164" fontId="11" fillId="2" borderId="1" xfId="0" applyNumberFormat="1" applyFont="1" applyFill="1" applyBorder="1" applyAlignment="1">
      <alignment horizontal="center" vertical="top"/>
    </xf>
    <xf numFmtId="164" fontId="11" fillId="2" borderId="5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right" vertical="top" wrapText="1"/>
    </xf>
    <xf numFmtId="164" fontId="11" fillId="2" borderId="5" xfId="0" applyNumberFormat="1" applyFont="1" applyFill="1" applyBorder="1" applyAlignment="1">
      <alignment horizontal="right" vertical="top" wrapText="1"/>
    </xf>
    <xf numFmtId="3" fontId="5" fillId="2" borderId="1" xfId="0" applyNumberFormat="1" applyFont="1" applyFill="1" applyBorder="1" applyAlignment="1">
      <alignment horizontal="center" vertical="top"/>
    </xf>
    <xf numFmtId="3" fontId="5" fillId="2" borderId="5" xfId="0" applyNumberFormat="1" applyFont="1" applyFill="1" applyBorder="1" applyAlignment="1">
      <alignment horizontal="center" vertical="top"/>
    </xf>
    <xf numFmtId="164" fontId="11" fillId="2" borderId="1" xfId="0" applyNumberFormat="1" applyFont="1" applyFill="1" applyBorder="1" applyAlignment="1">
      <alignment horizontal="center" vertical="top" wrapText="1"/>
    </xf>
    <xf numFmtId="164" fontId="11" fillId="2" borderId="5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165" fontId="5" fillId="2" borderId="1" xfId="0" applyNumberFormat="1" applyFont="1" applyFill="1" applyBorder="1" applyAlignment="1">
      <alignment horizontal="left" vertical="top" wrapText="1"/>
    </xf>
    <xf numFmtId="165" fontId="5" fillId="2" borderId="5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top"/>
    </xf>
    <xf numFmtId="3" fontId="5" fillId="2" borderId="7" xfId="0" applyNumberFormat="1" applyFont="1" applyFill="1" applyBorder="1" applyAlignment="1">
      <alignment horizontal="center" vertical="top"/>
    </xf>
    <xf numFmtId="164" fontId="11" fillId="2" borderId="7" xfId="0" applyNumberFormat="1" applyFont="1" applyFill="1" applyBorder="1" applyAlignment="1">
      <alignment horizontal="center" vertical="top"/>
    </xf>
    <xf numFmtId="164" fontId="11" fillId="2" borderId="7" xfId="0" applyNumberFormat="1" applyFont="1" applyFill="1" applyBorder="1" applyAlignment="1">
      <alignment horizontal="right" vertical="top"/>
    </xf>
    <xf numFmtId="49" fontId="5" fillId="2" borderId="7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left" vertical="top" wrapText="1"/>
    </xf>
    <xf numFmtId="4" fontId="5" fillId="2" borderId="5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vertical="top" wrapText="1"/>
    </xf>
    <xf numFmtId="165" fontId="5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21" fillId="2" borderId="12" xfId="0" applyFont="1" applyFill="1" applyBorder="1" applyAlignment="1">
      <alignment horizontal="center" vertical="top" wrapText="1"/>
    </xf>
    <xf numFmtId="0" fontId="21" fillId="2" borderId="10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 wrapText="1"/>
    </xf>
    <xf numFmtId="49" fontId="16" fillId="2" borderId="0" xfId="0" applyNumberFormat="1" applyFont="1" applyFill="1" applyBorder="1" applyAlignment="1">
      <alignment horizontal="left" wrapText="1"/>
    </xf>
    <xf numFmtId="0" fontId="37" fillId="2" borderId="0" xfId="0" applyFont="1" applyFill="1" applyBorder="1" applyAlignment="1">
      <alignment horizontal="left" wrapText="1"/>
    </xf>
    <xf numFmtId="164" fontId="23" fillId="2" borderId="0" xfId="0" applyNumberFormat="1" applyFont="1" applyFill="1" applyBorder="1" applyAlignment="1">
      <alignment horizontal="right" wrapText="1"/>
    </xf>
    <xf numFmtId="0" fontId="16" fillId="2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10" xfId="0" applyFont="1" applyFill="1" applyBorder="1" applyAlignment="1">
      <alignment horizontal="center" vertical="top"/>
    </xf>
    <xf numFmtId="0" fontId="19" fillId="2" borderId="12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 wrapText="1"/>
    </xf>
    <xf numFmtId="0" fontId="32" fillId="2" borderId="12" xfId="1" applyFont="1" applyFill="1" applyBorder="1" applyAlignment="1">
      <alignment horizontal="left" vertical="top" wrapText="1"/>
    </xf>
    <xf numFmtId="0" fontId="32" fillId="2" borderId="10" xfId="1" applyFont="1" applyFill="1" applyBorder="1" applyAlignment="1">
      <alignment horizontal="left" vertical="top" wrapText="1"/>
    </xf>
    <xf numFmtId="0" fontId="32" fillId="2" borderId="9" xfId="1" applyFont="1" applyFill="1" applyBorder="1" applyAlignment="1">
      <alignment horizontal="left" vertical="top" wrapText="1"/>
    </xf>
    <xf numFmtId="0" fontId="32" fillId="2" borderId="13" xfId="1" applyFont="1" applyFill="1" applyBorder="1" applyAlignment="1">
      <alignment horizontal="left" vertical="top" wrapText="1"/>
    </xf>
    <xf numFmtId="49" fontId="13" fillId="2" borderId="0" xfId="1" applyNumberFormat="1" applyFont="1" applyFill="1" applyBorder="1" applyAlignment="1">
      <alignment horizontal="left" wrapText="1"/>
    </xf>
    <xf numFmtId="164" fontId="31" fillId="2" borderId="7" xfId="1" applyNumberFormat="1" applyFont="1" applyFill="1" applyBorder="1" applyAlignment="1">
      <alignment horizontal="center" vertical="top" wrapText="1"/>
    </xf>
    <xf numFmtId="164" fontId="31" fillId="2" borderId="5" xfId="1" applyNumberFormat="1" applyFont="1" applyFill="1" applyBorder="1" applyAlignment="1">
      <alignment horizontal="center" vertical="top" wrapText="1"/>
    </xf>
    <xf numFmtId="0" fontId="28" fillId="2" borderId="7" xfId="1" applyFont="1" applyFill="1" applyBorder="1" applyAlignment="1">
      <alignment horizontal="left" vertical="top" wrapText="1"/>
    </xf>
    <xf numFmtId="0" fontId="28" fillId="2" borderId="5" xfId="1" applyFont="1" applyFill="1" applyBorder="1" applyAlignment="1">
      <alignment horizontal="left" vertical="top" wrapText="1"/>
    </xf>
    <xf numFmtId="14" fontId="31" fillId="2" borderId="7" xfId="1" applyNumberFormat="1" applyFont="1" applyFill="1" applyBorder="1" applyAlignment="1">
      <alignment horizontal="center" vertical="top" wrapText="1"/>
    </xf>
    <xf numFmtId="0" fontId="31" fillId="2" borderId="7" xfId="1" applyFont="1" applyFill="1" applyBorder="1" applyAlignment="1">
      <alignment horizontal="center" vertical="top" wrapText="1"/>
    </xf>
    <xf numFmtId="0" fontId="31" fillId="2" borderId="5" xfId="1" applyFont="1" applyFill="1" applyBorder="1" applyAlignment="1">
      <alignment horizontal="center" vertical="top" wrapText="1"/>
    </xf>
    <xf numFmtId="14" fontId="31" fillId="2" borderId="5" xfId="1" applyNumberFormat="1" applyFont="1" applyFill="1" applyBorder="1" applyAlignment="1">
      <alignment horizontal="center" vertical="top" wrapText="1"/>
    </xf>
    <xf numFmtId="49" fontId="28" fillId="2" borderId="8" xfId="1" applyNumberFormat="1" applyFont="1" applyFill="1" applyBorder="1" applyAlignment="1">
      <alignment horizontal="left" vertical="top" wrapText="1"/>
    </xf>
    <xf numFmtId="164" fontId="31" fillId="2" borderId="1" xfId="1" applyNumberFormat="1" applyFont="1" applyFill="1" applyBorder="1" applyAlignment="1">
      <alignment horizontal="center" vertical="top" wrapText="1"/>
    </xf>
    <xf numFmtId="0" fontId="28" fillId="2" borderId="2" xfId="1" applyFont="1" applyFill="1" applyBorder="1" applyAlignment="1">
      <alignment horizontal="left" vertical="top" wrapText="1"/>
    </xf>
    <xf numFmtId="49" fontId="28" fillId="2" borderId="5" xfId="1" applyNumberFormat="1" applyFont="1" applyFill="1" applyBorder="1" applyAlignment="1">
      <alignment horizontal="center" vertical="top" wrapText="1"/>
    </xf>
    <xf numFmtId="49" fontId="28" fillId="2" borderId="2" xfId="1" applyNumberFormat="1" applyFont="1" applyFill="1" applyBorder="1" applyAlignment="1">
      <alignment horizontal="center" vertical="top" wrapText="1"/>
    </xf>
    <xf numFmtId="164" fontId="28" fillId="2" borderId="7" xfId="1" applyNumberFormat="1" applyFont="1" applyFill="1" applyBorder="1" applyAlignment="1">
      <alignment horizontal="center" vertical="top" wrapText="1"/>
    </xf>
    <xf numFmtId="164" fontId="28" fillId="2" borderId="5" xfId="1" applyNumberFormat="1" applyFont="1" applyFill="1" applyBorder="1" applyAlignment="1">
      <alignment horizontal="center" vertical="top" wrapText="1"/>
    </xf>
    <xf numFmtId="164" fontId="28" fillId="2" borderId="7" xfId="1" applyNumberFormat="1" applyFont="1" applyFill="1" applyBorder="1" applyAlignment="1">
      <alignment horizontal="left" vertical="top" wrapText="1"/>
    </xf>
    <xf numFmtId="164" fontId="28" fillId="2" borderId="5" xfId="1" applyNumberFormat="1" applyFont="1" applyFill="1" applyBorder="1" applyAlignment="1">
      <alignment horizontal="left" vertical="top" wrapText="1"/>
    </xf>
    <xf numFmtId="14" fontId="31" fillId="2" borderId="2" xfId="1" applyNumberFormat="1" applyFont="1" applyFill="1" applyBorder="1" applyAlignment="1">
      <alignment horizontal="center" vertical="top" wrapText="1"/>
    </xf>
    <xf numFmtId="0" fontId="31" fillId="2" borderId="2" xfId="1" applyFont="1" applyFill="1" applyBorder="1" applyAlignment="1">
      <alignment horizontal="center" vertical="top" wrapText="1"/>
    </xf>
    <xf numFmtId="164" fontId="31" fillId="2" borderId="2" xfId="1" applyNumberFormat="1" applyFont="1" applyFill="1" applyBorder="1" applyAlignment="1">
      <alignment horizontal="center" vertical="top" wrapText="1"/>
    </xf>
    <xf numFmtId="0" fontId="28" fillId="2" borderId="2" xfId="1" applyFont="1" applyFill="1" applyBorder="1" applyAlignment="1">
      <alignment horizontal="center" vertical="top" wrapText="1"/>
    </xf>
    <xf numFmtId="49" fontId="28" fillId="2" borderId="7" xfId="1" applyNumberFormat="1" applyFont="1" applyFill="1" applyBorder="1" applyAlignment="1">
      <alignment horizontal="center" vertical="top" wrapText="1"/>
    </xf>
    <xf numFmtId="0" fontId="28" fillId="2" borderId="7" xfId="1" applyFont="1" applyFill="1" applyBorder="1" applyAlignment="1">
      <alignment horizontal="center" vertical="top" wrapText="1"/>
    </xf>
    <xf numFmtId="0" fontId="28" fillId="2" borderId="5" xfId="1" applyFont="1" applyFill="1" applyBorder="1" applyAlignment="1">
      <alignment horizontal="center" vertical="top" wrapText="1"/>
    </xf>
    <xf numFmtId="0" fontId="24" fillId="2" borderId="5" xfId="0" applyFont="1" applyFill="1" applyBorder="1"/>
    <xf numFmtId="14" fontId="31" fillId="2" borderId="1" xfId="1" applyNumberFormat="1" applyFont="1" applyFill="1" applyBorder="1" applyAlignment="1">
      <alignment horizontal="center" vertical="top" wrapText="1"/>
    </xf>
    <xf numFmtId="49" fontId="28" fillId="2" borderId="1" xfId="1" applyNumberFormat="1" applyFont="1" applyFill="1" applyBorder="1" applyAlignment="1">
      <alignment horizontal="center" vertical="top" wrapText="1"/>
    </xf>
    <xf numFmtId="0" fontId="28" fillId="2" borderId="1" xfId="1" applyFont="1" applyFill="1" applyBorder="1" applyAlignment="1">
      <alignment horizontal="left" vertical="top" wrapText="1"/>
    </xf>
    <xf numFmtId="0" fontId="28" fillId="2" borderId="1" xfId="1" applyFont="1" applyFill="1" applyBorder="1" applyAlignment="1">
      <alignment horizontal="center" vertical="top" wrapText="1"/>
    </xf>
    <xf numFmtId="0" fontId="28" fillId="2" borderId="13" xfId="1" applyFont="1" applyFill="1" applyBorder="1" applyAlignment="1">
      <alignment horizontal="left" vertical="top" wrapText="1"/>
    </xf>
    <xf numFmtId="0" fontId="33" fillId="2" borderId="12" xfId="1" applyFont="1" applyFill="1" applyBorder="1" applyAlignment="1">
      <alignment horizontal="left" vertical="top" wrapText="1"/>
    </xf>
    <xf numFmtId="0" fontId="33" fillId="2" borderId="10" xfId="1" applyFont="1" applyFill="1" applyBorder="1" applyAlignment="1">
      <alignment horizontal="left" vertical="top" wrapText="1"/>
    </xf>
    <xf numFmtId="0" fontId="33" fillId="2" borderId="3" xfId="1" applyFont="1" applyFill="1" applyBorder="1" applyAlignment="1">
      <alignment horizontal="left" vertical="top" wrapText="1"/>
    </xf>
    <xf numFmtId="0" fontId="28" fillId="2" borderId="14" xfId="1" applyFont="1" applyFill="1" applyBorder="1" applyAlignment="1">
      <alignment horizontal="center" vertical="top" wrapText="1"/>
    </xf>
    <xf numFmtId="0" fontId="28" fillId="2" borderId="13" xfId="1" applyFont="1" applyFill="1" applyBorder="1" applyAlignment="1">
      <alignment horizontal="center" vertical="top" wrapText="1"/>
    </xf>
    <xf numFmtId="0" fontId="31" fillId="2" borderId="1" xfId="1" applyFont="1" applyFill="1" applyBorder="1" applyAlignment="1">
      <alignment horizontal="center" vertical="top" wrapText="1"/>
    </xf>
    <xf numFmtId="49" fontId="28" fillId="2" borderId="7" xfId="1" applyNumberFormat="1" applyFont="1" applyFill="1" applyBorder="1" applyAlignment="1">
      <alignment horizontal="left" vertical="top" wrapText="1"/>
    </xf>
    <xf numFmtId="49" fontId="28" fillId="2" borderId="5" xfId="1" applyNumberFormat="1" applyFont="1" applyFill="1" applyBorder="1" applyAlignment="1">
      <alignment horizontal="left" vertical="top" wrapText="1"/>
    </xf>
    <xf numFmtId="164" fontId="31" fillId="2" borderId="9" xfId="1" applyNumberFormat="1" applyFont="1" applyFill="1" applyBorder="1" applyAlignment="1">
      <alignment horizontal="center" vertical="top" wrapText="1"/>
    </xf>
    <xf numFmtId="0" fontId="28" fillId="2" borderId="1" xfId="2" applyFont="1" applyFill="1" applyBorder="1" applyAlignment="1" applyProtection="1">
      <alignment horizontal="center" vertical="top" wrapText="1"/>
    </xf>
    <xf numFmtId="0" fontId="28" fillId="2" borderId="7" xfId="2" applyFont="1" applyFill="1" applyBorder="1" applyAlignment="1" applyProtection="1">
      <alignment horizontal="center" vertical="top" wrapText="1"/>
    </xf>
    <xf numFmtId="0" fontId="28" fillId="2" borderId="5" xfId="2" applyFont="1" applyFill="1" applyBorder="1" applyAlignment="1" applyProtection="1">
      <alignment horizontal="center" vertical="top" wrapText="1"/>
    </xf>
    <xf numFmtId="164" fontId="28" fillId="2" borderId="12" xfId="2" applyNumberFormat="1" applyFont="1" applyFill="1" applyBorder="1" applyAlignment="1" applyProtection="1">
      <alignment horizontal="center" vertical="top" wrapText="1"/>
    </xf>
    <xf numFmtId="164" fontId="28" fillId="2" borderId="10" xfId="2" applyNumberFormat="1" applyFont="1" applyFill="1" applyBorder="1" applyAlignment="1" applyProtection="1">
      <alignment horizontal="center" vertical="top" wrapText="1"/>
    </xf>
    <xf numFmtId="164" fontId="28" fillId="2" borderId="3" xfId="2" applyNumberFormat="1" applyFont="1" applyFill="1" applyBorder="1" applyAlignment="1" applyProtection="1">
      <alignment horizontal="center" vertical="top" wrapText="1"/>
    </xf>
    <xf numFmtId="49" fontId="28" fillId="2" borderId="1" xfId="1" applyNumberFormat="1" applyFont="1" applyFill="1" applyBorder="1" applyAlignment="1">
      <alignment horizontal="center" vertical="top"/>
    </xf>
    <xf numFmtId="49" fontId="28" fillId="2" borderId="5" xfId="1" applyNumberFormat="1" applyFont="1" applyFill="1" applyBorder="1" applyAlignment="1">
      <alignment horizontal="center" vertical="top"/>
    </xf>
    <xf numFmtId="164" fontId="28" fillId="2" borderId="0" xfId="1" applyNumberFormat="1" applyFont="1" applyFill="1" applyAlignment="1">
      <alignment horizontal="center"/>
    </xf>
    <xf numFmtId="49" fontId="28" fillId="2" borderId="0" xfId="1" applyNumberFormat="1" applyFont="1" applyFill="1" applyBorder="1" applyAlignment="1">
      <alignment horizontal="center"/>
    </xf>
    <xf numFmtId="49" fontId="28" fillId="2" borderId="0" xfId="1" applyNumberFormat="1" applyFont="1" applyFill="1" applyBorder="1" applyAlignment="1">
      <alignment horizontal="center" wrapText="1"/>
    </xf>
    <xf numFmtId="164" fontId="28" fillId="2" borderId="6" xfId="1" applyNumberFormat="1" applyFont="1" applyFill="1" applyBorder="1" applyAlignment="1">
      <alignment horizontal="center" vertical="center" wrapText="1"/>
    </xf>
    <xf numFmtId="164" fontId="28" fillId="2" borderId="13" xfId="1" applyNumberFormat="1" applyFont="1" applyFill="1" applyBorder="1" applyAlignment="1">
      <alignment horizontal="center" vertical="center" wrapText="1"/>
    </xf>
    <xf numFmtId="164" fontId="28" fillId="2" borderId="6" xfId="1" applyNumberFormat="1" applyFont="1" applyFill="1" applyBorder="1" applyAlignment="1">
      <alignment horizontal="center" vertical="center"/>
    </xf>
    <xf numFmtId="164" fontId="28" fillId="2" borderId="13" xfId="1" applyNumberFormat="1" applyFont="1" applyFill="1" applyBorder="1" applyAlignment="1">
      <alignment horizontal="center" vertical="center"/>
    </xf>
    <xf numFmtId="164" fontId="28" fillId="2" borderId="12" xfId="1" applyNumberFormat="1" applyFont="1" applyFill="1" applyBorder="1" applyAlignment="1">
      <alignment horizontal="center" vertical="center" wrapText="1"/>
    </xf>
    <xf numFmtId="164" fontId="28" fillId="2" borderId="3" xfId="1" applyNumberFormat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onsultantplus://offline/ref=296E051552D9B0DE54C4EEA366783458DCF3E2F270B1C5BE0EE0B1036681A6753D4434517D8E791EF555ABSAVC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6"/>
  <sheetViews>
    <sheetView tabSelected="1" view="pageBreakPreview" topLeftCell="A57" zoomScale="30" zoomScaleNormal="40" zoomScaleSheetLayoutView="30" workbookViewId="0">
      <selection activeCell="P57" sqref="P57"/>
    </sheetView>
  </sheetViews>
  <sheetFormatPr defaultColWidth="9.140625" defaultRowHeight="15" x14ac:dyDescent="0.25"/>
  <cols>
    <col min="1" max="1" width="21.42578125" style="171" customWidth="1"/>
    <col min="2" max="2" width="81.140625" style="174" customWidth="1"/>
    <col min="3" max="3" width="43.85546875" style="174" customWidth="1"/>
    <col min="4" max="4" width="46" style="185" customWidth="1"/>
    <col min="5" max="5" width="43.140625" style="185" customWidth="1"/>
    <col min="6" max="6" width="16.85546875" style="171" customWidth="1"/>
    <col min="7" max="7" width="13.140625" style="171" customWidth="1"/>
    <col min="8" max="8" width="16" style="171" customWidth="1"/>
    <col min="9" max="9" width="45.5703125" style="185" customWidth="1"/>
    <col min="10" max="10" width="13.85546875" style="171" customWidth="1"/>
    <col min="11" max="11" width="49.85546875" style="185" customWidth="1"/>
    <col min="12" max="12" width="15.5703125" style="171" customWidth="1"/>
    <col min="13" max="13" width="21.7109375" style="171" customWidth="1"/>
    <col min="14" max="14" width="41.7109375" style="171" customWidth="1"/>
    <col min="15" max="15" width="15.28515625" style="171" customWidth="1"/>
    <col min="16" max="16" width="46.7109375" style="185" customWidth="1"/>
    <col min="17" max="17" width="14.85546875" style="171" customWidth="1"/>
    <col min="18" max="18" width="14.5703125" style="171" customWidth="1"/>
    <col min="19" max="19" width="14.140625" style="171" customWidth="1"/>
    <col min="20" max="20" width="48.7109375" style="185" customWidth="1"/>
    <col min="21" max="21" width="59.7109375" style="171" customWidth="1"/>
    <col min="22" max="22" width="12.42578125" style="171" customWidth="1"/>
    <col min="23" max="23" width="23.5703125" style="171" customWidth="1"/>
    <col min="24" max="24" width="30.28515625" style="172" customWidth="1"/>
    <col min="25" max="25" width="23.5703125" style="172" customWidth="1"/>
    <col min="26" max="26" width="35.5703125" style="172" customWidth="1"/>
    <col min="27" max="27" width="76" style="174" customWidth="1"/>
    <col min="28" max="28" width="44.85546875" style="171" bestFit="1" customWidth="1"/>
    <col min="29" max="29" width="22.28515625" style="171" bestFit="1" customWidth="1"/>
    <col min="30" max="32" width="9.140625" style="171"/>
    <col min="33" max="33" width="23" style="171" customWidth="1"/>
    <col min="34" max="34" width="24.42578125" style="171" customWidth="1"/>
    <col min="35" max="38" width="9.140625" style="171"/>
    <col min="39" max="39" width="42" style="171" customWidth="1"/>
    <col min="40" max="16384" width="9.140625" style="171"/>
  </cols>
  <sheetData>
    <row r="1" spans="1:39" ht="61.5" x14ac:dyDescent="0.6">
      <c r="A1" s="258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1"/>
      <c r="AC1" s="2"/>
      <c r="AD1" s="2"/>
    </row>
    <row r="2" spans="1:39" ht="61.5" x14ac:dyDescent="0.6">
      <c r="A2" s="258" t="s">
        <v>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1"/>
      <c r="AC2" s="2"/>
      <c r="AD2" s="2"/>
    </row>
    <row r="3" spans="1:39" ht="61.5" x14ac:dyDescent="0.6">
      <c r="A3" s="258" t="s">
        <v>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1"/>
      <c r="AC3" s="2"/>
      <c r="AD3" s="2"/>
    </row>
    <row r="4" spans="1:39" ht="61.5" x14ac:dyDescent="0.6">
      <c r="A4" s="258" t="s">
        <v>3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1"/>
      <c r="AC4" s="2"/>
      <c r="AD4" s="2"/>
    </row>
    <row r="5" spans="1:39" ht="61.5" x14ac:dyDescent="0.6">
      <c r="A5" s="259" t="s">
        <v>397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1"/>
      <c r="AC5" s="2"/>
      <c r="AD5" s="2"/>
    </row>
    <row r="6" spans="1:39" ht="39" x14ac:dyDescent="0.6">
      <c r="A6" s="3"/>
      <c r="B6" s="4"/>
      <c r="C6" s="6"/>
      <c r="D6" s="178"/>
      <c r="E6" s="178"/>
      <c r="F6" s="5"/>
      <c r="G6" s="5"/>
      <c r="H6" s="5"/>
      <c r="I6" s="178"/>
      <c r="J6" s="5"/>
      <c r="K6" s="178"/>
      <c r="L6" s="5"/>
      <c r="M6" s="5"/>
      <c r="N6" s="5"/>
      <c r="O6" s="5"/>
      <c r="P6" s="178"/>
      <c r="Q6" s="5"/>
      <c r="R6" s="5"/>
      <c r="S6" s="5"/>
      <c r="T6" s="178"/>
      <c r="U6" s="6"/>
      <c r="V6" s="3"/>
      <c r="W6" s="3"/>
      <c r="X6" s="7"/>
      <c r="Y6" s="7"/>
      <c r="Z6" s="3"/>
      <c r="AA6" s="6"/>
      <c r="AB6" s="1"/>
      <c r="AC6" s="2"/>
      <c r="AD6" s="2"/>
    </row>
    <row r="7" spans="1:39" ht="86.25" customHeight="1" x14ac:dyDescent="0.6">
      <c r="A7" s="263" t="s">
        <v>4</v>
      </c>
      <c r="B7" s="265" t="s">
        <v>5</v>
      </c>
      <c r="C7" s="265" t="s">
        <v>6</v>
      </c>
      <c r="D7" s="266" t="s">
        <v>408</v>
      </c>
      <c r="E7" s="266"/>
      <c r="F7" s="266"/>
      <c r="G7" s="266"/>
      <c r="H7" s="266"/>
      <c r="I7" s="266" t="s">
        <v>7</v>
      </c>
      <c r="J7" s="266"/>
      <c r="K7" s="266"/>
      <c r="L7" s="266"/>
      <c r="M7" s="266"/>
      <c r="N7" s="266" t="s">
        <v>8</v>
      </c>
      <c r="O7" s="266"/>
      <c r="P7" s="266"/>
      <c r="Q7" s="266"/>
      <c r="R7" s="266"/>
      <c r="S7" s="266"/>
      <c r="T7" s="266" t="s">
        <v>406</v>
      </c>
      <c r="U7" s="263" t="s">
        <v>407</v>
      </c>
      <c r="V7" s="264" t="s">
        <v>9</v>
      </c>
      <c r="W7" s="264"/>
      <c r="X7" s="264"/>
      <c r="Y7" s="264"/>
      <c r="Z7" s="263" t="s">
        <v>10</v>
      </c>
      <c r="AA7" s="265" t="s">
        <v>11</v>
      </c>
      <c r="AB7" s="1"/>
      <c r="AC7" s="2"/>
      <c r="AD7" s="2"/>
    </row>
    <row r="8" spans="1:39" ht="246.75" x14ac:dyDescent="0.6">
      <c r="A8" s="263"/>
      <c r="B8" s="265"/>
      <c r="C8" s="265"/>
      <c r="D8" s="266"/>
      <c r="E8" s="266"/>
      <c r="F8" s="266"/>
      <c r="G8" s="266"/>
      <c r="H8" s="266"/>
      <c r="I8" s="266" t="s">
        <v>12</v>
      </c>
      <c r="J8" s="266"/>
      <c r="K8" s="266"/>
      <c r="L8" s="266"/>
      <c r="M8" s="189" t="s">
        <v>13</v>
      </c>
      <c r="N8" s="266"/>
      <c r="O8" s="266"/>
      <c r="P8" s="266"/>
      <c r="Q8" s="266"/>
      <c r="R8" s="266"/>
      <c r="S8" s="266"/>
      <c r="T8" s="266"/>
      <c r="U8" s="263"/>
      <c r="V8" s="264"/>
      <c r="W8" s="264"/>
      <c r="X8" s="264"/>
      <c r="Y8" s="264"/>
      <c r="Z8" s="263"/>
      <c r="AA8" s="265"/>
      <c r="AB8" s="1"/>
      <c r="AC8" s="2"/>
      <c r="AD8" s="2"/>
    </row>
    <row r="9" spans="1:39" ht="327" customHeight="1" x14ac:dyDescent="0.6">
      <c r="A9" s="263"/>
      <c r="B9" s="265"/>
      <c r="C9" s="265"/>
      <c r="D9" s="179" t="s">
        <v>14</v>
      </c>
      <c r="E9" s="179" t="s">
        <v>15</v>
      </c>
      <c r="F9" s="9" t="s">
        <v>16</v>
      </c>
      <c r="G9" s="8" t="s">
        <v>17</v>
      </c>
      <c r="H9" s="8" t="s">
        <v>18</v>
      </c>
      <c r="I9" s="179" t="s">
        <v>14</v>
      </c>
      <c r="J9" s="9" t="s">
        <v>14</v>
      </c>
      <c r="K9" s="179" t="s">
        <v>15</v>
      </c>
      <c r="L9" s="9" t="s">
        <v>15</v>
      </c>
      <c r="M9" s="8" t="s">
        <v>17</v>
      </c>
      <c r="N9" s="8" t="s">
        <v>14</v>
      </c>
      <c r="O9" s="9" t="s">
        <v>14</v>
      </c>
      <c r="P9" s="179" t="s">
        <v>15</v>
      </c>
      <c r="Q9" s="9" t="s">
        <v>15</v>
      </c>
      <c r="R9" s="8" t="s">
        <v>17</v>
      </c>
      <c r="S9" s="8" t="s">
        <v>18</v>
      </c>
      <c r="T9" s="266"/>
      <c r="U9" s="263"/>
      <c r="V9" s="10" t="s">
        <v>19</v>
      </c>
      <c r="W9" s="10" t="s">
        <v>20</v>
      </c>
      <c r="X9" s="10" t="s">
        <v>21</v>
      </c>
      <c r="Y9" s="10" t="s">
        <v>22</v>
      </c>
      <c r="Z9" s="263"/>
      <c r="AA9" s="265"/>
      <c r="AB9" s="11"/>
      <c r="AC9" s="12" t="s">
        <v>23</v>
      </c>
      <c r="AD9" s="2"/>
    </row>
    <row r="10" spans="1:39" ht="39" x14ac:dyDescent="0.6">
      <c r="A10" s="13">
        <v>1</v>
      </c>
      <c r="B10" s="173">
        <v>2</v>
      </c>
      <c r="C10" s="173">
        <v>3</v>
      </c>
      <c r="D10" s="180">
        <v>4</v>
      </c>
      <c r="E10" s="180">
        <v>5</v>
      </c>
      <c r="F10" s="13">
        <v>6</v>
      </c>
      <c r="G10" s="13">
        <v>7</v>
      </c>
      <c r="H10" s="13">
        <v>8</v>
      </c>
      <c r="I10" s="180">
        <v>9</v>
      </c>
      <c r="J10" s="13">
        <v>10</v>
      </c>
      <c r="K10" s="180">
        <v>11</v>
      </c>
      <c r="L10" s="13">
        <v>12</v>
      </c>
      <c r="M10" s="13">
        <v>13</v>
      </c>
      <c r="N10" s="13">
        <v>14</v>
      </c>
      <c r="O10" s="13">
        <v>15</v>
      </c>
      <c r="P10" s="180">
        <v>16</v>
      </c>
      <c r="Q10" s="13">
        <v>17</v>
      </c>
      <c r="R10" s="13">
        <v>18</v>
      </c>
      <c r="S10" s="13">
        <v>19</v>
      </c>
      <c r="T10" s="180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73">
        <v>27</v>
      </c>
      <c r="AB10" s="14"/>
      <c r="AC10" s="15"/>
      <c r="AD10" s="15"/>
    </row>
    <row r="11" spans="1:39" ht="103.5" x14ac:dyDescent="0.6">
      <c r="A11" s="16"/>
      <c r="B11" s="17" t="s">
        <v>24</v>
      </c>
      <c r="C11" s="176"/>
      <c r="D11" s="181">
        <f>D13+D15+D61+D82</f>
        <v>14197575.199999999</v>
      </c>
      <c r="E11" s="181">
        <f>E13+E15+E61+E82</f>
        <v>39970952.600000001</v>
      </c>
      <c r="F11" s="18">
        <f>F12+F15+F61+F82</f>
        <v>0</v>
      </c>
      <c r="G11" s="18">
        <f>G12+G15+G61+G82</f>
        <v>0</v>
      </c>
      <c r="H11" s="18">
        <f>H12+H15+H61+H82</f>
        <v>0</v>
      </c>
      <c r="I11" s="181">
        <f>I12+I15+I61+I82</f>
        <v>14197575.199999999</v>
      </c>
      <c r="J11" s="18">
        <f>J12+J15+J61+J82</f>
        <v>0</v>
      </c>
      <c r="K11" s="181">
        <f>K13+K15+K61+K82</f>
        <v>40452298.799999997</v>
      </c>
      <c r="L11" s="18">
        <f>L12+L15+L61+L82</f>
        <v>0</v>
      </c>
      <c r="M11" s="18">
        <f>M12+M15+M61+M82</f>
        <v>0</v>
      </c>
      <c r="N11" s="18">
        <f>N12+N15+N61+N82</f>
        <v>3174283.5</v>
      </c>
      <c r="O11" s="18">
        <f>O12+O15+O61+O82</f>
        <v>0</v>
      </c>
      <c r="P11" s="181">
        <f>P13+P15+P61+P82</f>
        <v>8791879</v>
      </c>
      <c r="Q11" s="18">
        <f>Q12+Q15+Q61+Q82</f>
        <v>0</v>
      </c>
      <c r="R11" s="18">
        <f>R12+R15+R61+R82</f>
        <v>0</v>
      </c>
      <c r="S11" s="18">
        <f>S12+S15+S61+S82</f>
        <v>0</v>
      </c>
      <c r="T11" s="181">
        <f>T13+T15+T61+T82</f>
        <v>230932.6</v>
      </c>
      <c r="U11" s="154" t="s">
        <v>25</v>
      </c>
      <c r="V11" s="154" t="s">
        <v>25</v>
      </c>
      <c r="W11" s="154" t="s">
        <v>25</v>
      </c>
      <c r="X11" s="154" t="s">
        <v>25</v>
      </c>
      <c r="Y11" s="154" t="s">
        <v>25</v>
      </c>
      <c r="Z11" s="154" t="s">
        <v>25</v>
      </c>
      <c r="AA11" s="19" t="s">
        <v>25</v>
      </c>
      <c r="AB11" s="20"/>
      <c r="AC11" s="21">
        <f>(N11+P11)/(I11+K11)*100</f>
        <v>21.896047738371731</v>
      </c>
      <c r="AD11" s="21"/>
      <c r="AG11" s="21">
        <f>N11/I11*100</f>
        <v>22.357927007141335</v>
      </c>
      <c r="AH11" s="21">
        <f>P11/K11*100</f>
        <v>21.733941607293776</v>
      </c>
    </row>
    <row r="12" spans="1:39" ht="160.5" customHeight="1" x14ac:dyDescent="0.6">
      <c r="A12" s="154"/>
      <c r="B12" s="17" t="s">
        <v>26</v>
      </c>
      <c r="C12" s="177"/>
      <c r="D12" s="182"/>
      <c r="E12" s="182"/>
      <c r="F12" s="155"/>
      <c r="G12" s="155"/>
      <c r="H12" s="155"/>
      <c r="I12" s="182"/>
      <c r="J12" s="155"/>
      <c r="K12" s="182"/>
      <c r="L12" s="155"/>
      <c r="M12" s="155"/>
      <c r="N12" s="155"/>
      <c r="O12" s="155"/>
      <c r="P12" s="182"/>
      <c r="Q12" s="155"/>
      <c r="R12" s="155"/>
      <c r="S12" s="155"/>
      <c r="T12" s="182"/>
      <c r="U12" s="154"/>
      <c r="V12" s="154"/>
      <c r="W12" s="154"/>
      <c r="X12" s="154"/>
      <c r="Y12" s="154"/>
      <c r="Z12" s="154"/>
      <c r="AA12" s="19"/>
      <c r="AB12" s="20"/>
      <c r="AC12" s="21" t="e">
        <f>(N12+P12)/(I12+K12)*100</f>
        <v>#DIV/0!</v>
      </c>
      <c r="AD12" s="2"/>
    </row>
    <row r="13" spans="1:39" ht="408" customHeight="1" x14ac:dyDescent="0.6">
      <c r="A13" s="224" t="s">
        <v>27</v>
      </c>
      <c r="B13" s="236" t="s">
        <v>28</v>
      </c>
      <c r="C13" s="248" t="s">
        <v>29</v>
      </c>
      <c r="D13" s="232">
        <v>0</v>
      </c>
      <c r="E13" s="240">
        <v>1450209.1</v>
      </c>
      <c r="F13" s="234">
        <v>0</v>
      </c>
      <c r="G13" s="234">
        <v>0</v>
      </c>
      <c r="H13" s="234">
        <v>0</v>
      </c>
      <c r="I13" s="232">
        <v>0</v>
      </c>
      <c r="J13" s="234">
        <v>0</v>
      </c>
      <c r="K13" s="232">
        <v>1454985.1</v>
      </c>
      <c r="L13" s="234">
        <v>0</v>
      </c>
      <c r="M13" s="234">
        <v>0</v>
      </c>
      <c r="N13" s="234">
        <v>0</v>
      </c>
      <c r="O13" s="234">
        <v>0</v>
      </c>
      <c r="P13" s="232">
        <v>274724.40000000002</v>
      </c>
      <c r="Q13" s="234">
        <v>0</v>
      </c>
      <c r="R13" s="234">
        <v>0</v>
      </c>
      <c r="S13" s="234">
        <v>0</v>
      </c>
      <c r="T13" s="232">
        <v>27380.2</v>
      </c>
      <c r="U13" s="256" t="s">
        <v>443</v>
      </c>
      <c r="V13" s="224" t="s">
        <v>25</v>
      </c>
      <c r="W13" s="224" t="s">
        <v>25</v>
      </c>
      <c r="X13" s="224" t="s">
        <v>25</v>
      </c>
      <c r="Y13" s="224" t="s">
        <v>25</v>
      </c>
      <c r="Z13" s="224" t="s">
        <v>25</v>
      </c>
      <c r="AA13" s="246" t="s">
        <v>25</v>
      </c>
      <c r="AB13" s="20">
        <f>P13-K13</f>
        <v>-1180260.7000000002</v>
      </c>
      <c r="AC13" s="21"/>
      <c r="AD13" s="2"/>
    </row>
    <row r="14" spans="1:39" ht="219" hidden="1" customHeight="1" x14ac:dyDescent="0.6">
      <c r="A14" s="225"/>
      <c r="B14" s="237"/>
      <c r="C14" s="249"/>
      <c r="D14" s="233"/>
      <c r="E14" s="241"/>
      <c r="F14" s="235"/>
      <c r="G14" s="235"/>
      <c r="H14" s="235"/>
      <c r="I14" s="233"/>
      <c r="J14" s="235"/>
      <c r="K14" s="233"/>
      <c r="L14" s="235"/>
      <c r="M14" s="235"/>
      <c r="N14" s="235"/>
      <c r="O14" s="235"/>
      <c r="P14" s="233"/>
      <c r="Q14" s="235"/>
      <c r="R14" s="235"/>
      <c r="S14" s="235"/>
      <c r="T14" s="233"/>
      <c r="U14" s="257"/>
      <c r="V14" s="225"/>
      <c r="W14" s="225"/>
      <c r="X14" s="225"/>
      <c r="Y14" s="225"/>
      <c r="Z14" s="225"/>
      <c r="AA14" s="247"/>
      <c r="AB14" s="20">
        <f t="shared" ref="AB14:AB77" si="0">P14-K14</f>
        <v>0</v>
      </c>
      <c r="AC14" s="21"/>
      <c r="AD14" s="2"/>
    </row>
    <row r="15" spans="1:39" ht="172.5" x14ac:dyDescent="0.6">
      <c r="A15" s="22" t="s">
        <v>30</v>
      </c>
      <c r="B15" s="17" t="s">
        <v>31</v>
      </c>
      <c r="C15" s="176"/>
      <c r="D15" s="181">
        <f>SUM(D16:D59)</f>
        <v>4551821.3</v>
      </c>
      <c r="E15" s="181">
        <f>SUM(E16:E60)</f>
        <v>12358719.799999999</v>
      </c>
      <c r="F15" s="18">
        <f t="shared" ref="F15:S15" si="1">SUM(F16:F59)</f>
        <v>0</v>
      </c>
      <c r="G15" s="18">
        <f t="shared" si="1"/>
        <v>0</v>
      </c>
      <c r="H15" s="18">
        <f t="shared" si="1"/>
        <v>0</v>
      </c>
      <c r="I15" s="181">
        <f t="shared" si="1"/>
        <v>4551821.3</v>
      </c>
      <c r="J15" s="18">
        <f t="shared" si="1"/>
        <v>0</v>
      </c>
      <c r="K15" s="181">
        <f>SUM(K16:K60)</f>
        <v>12369400.999999998</v>
      </c>
      <c r="L15" s="18">
        <f t="shared" si="1"/>
        <v>0</v>
      </c>
      <c r="M15" s="18">
        <f t="shared" si="1"/>
        <v>0</v>
      </c>
      <c r="N15" s="18">
        <f t="shared" si="1"/>
        <v>1426783.2000000002</v>
      </c>
      <c r="O15" s="18">
        <f t="shared" si="1"/>
        <v>0</v>
      </c>
      <c r="P15" s="181">
        <f>SUM(P16:P60)</f>
        <v>3106996.4000000008</v>
      </c>
      <c r="Q15" s="18">
        <f t="shared" si="1"/>
        <v>0</v>
      </c>
      <c r="R15" s="18">
        <f t="shared" si="1"/>
        <v>0</v>
      </c>
      <c r="S15" s="18">
        <f t="shared" si="1"/>
        <v>0</v>
      </c>
      <c r="T15" s="181">
        <f>SUM(T17:T60)</f>
        <v>47965.96</v>
      </c>
      <c r="U15" s="23" t="s">
        <v>25</v>
      </c>
      <c r="V15" s="23" t="s">
        <v>25</v>
      </c>
      <c r="W15" s="23" t="s">
        <v>25</v>
      </c>
      <c r="X15" s="23" t="s">
        <v>25</v>
      </c>
      <c r="Y15" s="23" t="s">
        <v>25</v>
      </c>
      <c r="Z15" s="23" t="s">
        <v>25</v>
      </c>
      <c r="AA15" s="24" t="s">
        <v>25</v>
      </c>
      <c r="AB15" s="20"/>
      <c r="AC15" s="21">
        <f>(N15+P15)/(I15+K15)*100</f>
        <v>26.79345214913938</v>
      </c>
      <c r="AD15" s="25"/>
      <c r="AG15" s="21">
        <f>N15/I15*100</f>
        <v>31.345325441488669</v>
      </c>
      <c r="AH15" s="21">
        <f>P15/K15*100</f>
        <v>25.118406299545153</v>
      </c>
      <c r="AM15" s="21">
        <f>N15+P15-K15-I15</f>
        <v>-12387442.699999996</v>
      </c>
    </row>
    <row r="16" spans="1:39" ht="402.75" customHeight="1" x14ac:dyDescent="0.6">
      <c r="A16" s="238" t="s">
        <v>27</v>
      </c>
      <c r="B16" s="236" t="s">
        <v>32</v>
      </c>
      <c r="C16" s="236" t="s">
        <v>29</v>
      </c>
      <c r="D16" s="232">
        <v>0</v>
      </c>
      <c r="E16" s="232">
        <v>349661.3</v>
      </c>
      <c r="F16" s="244">
        <v>0</v>
      </c>
      <c r="G16" s="234">
        <v>0</v>
      </c>
      <c r="H16" s="234">
        <v>0</v>
      </c>
      <c r="I16" s="232">
        <v>0</v>
      </c>
      <c r="J16" s="234">
        <v>0</v>
      </c>
      <c r="K16" s="232">
        <v>349661.3</v>
      </c>
      <c r="L16" s="234">
        <v>0</v>
      </c>
      <c r="M16" s="234">
        <v>0</v>
      </c>
      <c r="N16" s="234">
        <v>0</v>
      </c>
      <c r="O16" s="234">
        <v>0</v>
      </c>
      <c r="P16" s="232">
        <v>94097.5</v>
      </c>
      <c r="Q16" s="234">
        <v>0</v>
      </c>
      <c r="R16" s="234">
        <v>0</v>
      </c>
      <c r="S16" s="234">
        <v>0</v>
      </c>
      <c r="T16" s="232">
        <v>1081.75</v>
      </c>
      <c r="U16" s="228" t="s">
        <v>444</v>
      </c>
      <c r="V16" s="224"/>
      <c r="W16" s="230" t="s">
        <v>33</v>
      </c>
      <c r="X16" s="242">
        <v>2011</v>
      </c>
      <c r="Y16" s="242">
        <v>2056</v>
      </c>
      <c r="Z16" s="230" t="s">
        <v>34</v>
      </c>
      <c r="AA16" s="228"/>
      <c r="AB16" s="20">
        <f t="shared" si="0"/>
        <v>-255563.8</v>
      </c>
      <c r="AC16" s="2"/>
      <c r="AD16" s="2"/>
    </row>
    <row r="17" spans="1:30" ht="120.75" hidden="1" customHeight="1" x14ac:dyDescent="0.6">
      <c r="A17" s="239"/>
      <c r="B17" s="237"/>
      <c r="C17" s="237"/>
      <c r="D17" s="233"/>
      <c r="E17" s="233"/>
      <c r="F17" s="245"/>
      <c r="G17" s="235"/>
      <c r="H17" s="235"/>
      <c r="I17" s="233"/>
      <c r="J17" s="235"/>
      <c r="K17" s="233"/>
      <c r="L17" s="235"/>
      <c r="M17" s="235"/>
      <c r="N17" s="235"/>
      <c r="O17" s="235"/>
      <c r="P17" s="233"/>
      <c r="Q17" s="235"/>
      <c r="R17" s="235"/>
      <c r="S17" s="235"/>
      <c r="T17" s="233"/>
      <c r="U17" s="229"/>
      <c r="V17" s="225"/>
      <c r="W17" s="231"/>
      <c r="X17" s="243"/>
      <c r="Y17" s="243"/>
      <c r="Z17" s="231"/>
      <c r="AA17" s="229"/>
      <c r="AB17" s="20">
        <f t="shared" si="0"/>
        <v>0</v>
      </c>
      <c r="AC17" s="2"/>
      <c r="AD17" s="2"/>
    </row>
    <row r="18" spans="1:30" ht="409.5" customHeight="1" x14ac:dyDescent="0.6">
      <c r="A18" s="238" t="s">
        <v>35</v>
      </c>
      <c r="B18" s="236" t="s">
        <v>36</v>
      </c>
      <c r="C18" s="236" t="s">
        <v>29</v>
      </c>
      <c r="D18" s="232">
        <v>0</v>
      </c>
      <c r="E18" s="240">
        <v>4569.3</v>
      </c>
      <c r="F18" s="234">
        <v>0</v>
      </c>
      <c r="G18" s="234">
        <v>0</v>
      </c>
      <c r="H18" s="234">
        <v>0</v>
      </c>
      <c r="I18" s="232">
        <v>0</v>
      </c>
      <c r="J18" s="234">
        <v>0</v>
      </c>
      <c r="K18" s="232">
        <v>4569.3</v>
      </c>
      <c r="L18" s="234">
        <v>0</v>
      </c>
      <c r="M18" s="234">
        <v>0</v>
      </c>
      <c r="N18" s="234">
        <v>0</v>
      </c>
      <c r="O18" s="234">
        <v>0</v>
      </c>
      <c r="P18" s="232">
        <v>996.6</v>
      </c>
      <c r="Q18" s="234">
        <v>0</v>
      </c>
      <c r="R18" s="234">
        <v>0</v>
      </c>
      <c r="S18" s="234">
        <v>0</v>
      </c>
      <c r="T18" s="232">
        <v>14.7</v>
      </c>
      <c r="U18" s="228" t="s">
        <v>445</v>
      </c>
      <c r="V18" s="224"/>
      <c r="W18" s="230" t="s">
        <v>33</v>
      </c>
      <c r="X18" s="224">
        <v>20</v>
      </c>
      <c r="Y18" s="224">
        <v>16</v>
      </c>
      <c r="Z18" s="230" t="s">
        <v>411</v>
      </c>
      <c r="AA18" s="228" t="s">
        <v>434</v>
      </c>
      <c r="AB18" s="20">
        <f t="shared" si="0"/>
        <v>-3572.7000000000003</v>
      </c>
      <c r="AC18" s="2"/>
      <c r="AD18" s="2"/>
    </row>
    <row r="19" spans="1:30" ht="0.75" customHeight="1" x14ac:dyDescent="0.6">
      <c r="A19" s="239"/>
      <c r="B19" s="237"/>
      <c r="C19" s="237"/>
      <c r="D19" s="233"/>
      <c r="E19" s="241"/>
      <c r="F19" s="235"/>
      <c r="G19" s="235"/>
      <c r="H19" s="235"/>
      <c r="I19" s="233"/>
      <c r="J19" s="235"/>
      <c r="K19" s="233"/>
      <c r="L19" s="235"/>
      <c r="M19" s="235"/>
      <c r="N19" s="235"/>
      <c r="O19" s="235"/>
      <c r="P19" s="233"/>
      <c r="Q19" s="235"/>
      <c r="R19" s="235"/>
      <c r="S19" s="235"/>
      <c r="T19" s="233"/>
      <c r="U19" s="229"/>
      <c r="V19" s="225"/>
      <c r="W19" s="231"/>
      <c r="X19" s="225"/>
      <c r="Y19" s="225"/>
      <c r="Z19" s="231"/>
      <c r="AA19" s="229"/>
      <c r="AB19" s="20">
        <f t="shared" si="0"/>
        <v>0</v>
      </c>
      <c r="AC19" s="2"/>
      <c r="AD19" s="2"/>
    </row>
    <row r="20" spans="1:30" ht="387.75" x14ac:dyDescent="0.6">
      <c r="A20" s="156" t="s">
        <v>37</v>
      </c>
      <c r="B20" s="188" t="s">
        <v>38</v>
      </c>
      <c r="C20" s="188" t="s">
        <v>29</v>
      </c>
      <c r="D20" s="182">
        <v>0</v>
      </c>
      <c r="E20" s="182">
        <v>21746</v>
      </c>
      <c r="F20" s="155">
        <v>0</v>
      </c>
      <c r="G20" s="155">
        <v>0</v>
      </c>
      <c r="H20" s="155">
        <v>0</v>
      </c>
      <c r="I20" s="182">
        <v>0</v>
      </c>
      <c r="J20" s="155">
        <v>0</v>
      </c>
      <c r="K20" s="182">
        <v>21746</v>
      </c>
      <c r="L20" s="155">
        <v>0</v>
      </c>
      <c r="M20" s="155">
        <v>0</v>
      </c>
      <c r="N20" s="155">
        <v>0</v>
      </c>
      <c r="O20" s="155">
        <v>0</v>
      </c>
      <c r="P20" s="182">
        <v>5512.9</v>
      </c>
      <c r="Q20" s="155">
        <v>0</v>
      </c>
      <c r="R20" s="155">
        <v>0</v>
      </c>
      <c r="S20" s="155">
        <v>0</v>
      </c>
      <c r="T20" s="182">
        <v>73.400000000000006</v>
      </c>
      <c r="U20" s="152" t="s">
        <v>446</v>
      </c>
      <c r="V20" s="26"/>
      <c r="W20" s="187" t="s">
        <v>33</v>
      </c>
      <c r="X20" s="154">
        <v>83</v>
      </c>
      <c r="Y20" s="154">
        <v>80</v>
      </c>
      <c r="Z20" s="187" t="s">
        <v>411</v>
      </c>
      <c r="AA20" s="160" t="s">
        <v>434</v>
      </c>
      <c r="AB20" s="20">
        <f t="shared" si="0"/>
        <v>-16233.1</v>
      </c>
      <c r="AC20" s="2"/>
      <c r="AD20" s="2"/>
    </row>
    <row r="21" spans="1:30" ht="401.25" customHeight="1" x14ac:dyDescent="0.6">
      <c r="A21" s="238" t="s">
        <v>39</v>
      </c>
      <c r="B21" s="236" t="s">
        <v>40</v>
      </c>
      <c r="C21" s="236" t="s">
        <v>29</v>
      </c>
      <c r="D21" s="232">
        <v>0</v>
      </c>
      <c r="E21" s="232">
        <v>19222.2</v>
      </c>
      <c r="F21" s="234">
        <v>0</v>
      </c>
      <c r="G21" s="234">
        <v>0</v>
      </c>
      <c r="H21" s="234">
        <v>0</v>
      </c>
      <c r="I21" s="232">
        <v>0</v>
      </c>
      <c r="J21" s="234">
        <v>0</v>
      </c>
      <c r="K21" s="232">
        <v>19222.2</v>
      </c>
      <c r="L21" s="234">
        <v>0</v>
      </c>
      <c r="M21" s="234">
        <v>0</v>
      </c>
      <c r="N21" s="234">
        <v>0</v>
      </c>
      <c r="O21" s="234">
        <v>0</v>
      </c>
      <c r="P21" s="232">
        <v>9.3000000000000007</v>
      </c>
      <c r="Q21" s="234">
        <v>0</v>
      </c>
      <c r="R21" s="234">
        <v>0</v>
      </c>
      <c r="S21" s="234">
        <v>0</v>
      </c>
      <c r="T21" s="232">
        <v>0.1</v>
      </c>
      <c r="U21" s="228" t="s">
        <v>447</v>
      </c>
      <c r="V21" s="224"/>
      <c r="W21" s="230" t="s">
        <v>33</v>
      </c>
      <c r="X21" s="242">
        <v>10068</v>
      </c>
      <c r="Y21" s="242">
        <v>6</v>
      </c>
      <c r="Z21" s="230" t="s">
        <v>411</v>
      </c>
      <c r="AA21" s="228" t="s">
        <v>434</v>
      </c>
      <c r="AB21" s="20">
        <f t="shared" si="0"/>
        <v>-19212.900000000001</v>
      </c>
      <c r="AC21" s="2"/>
      <c r="AD21" s="2"/>
    </row>
    <row r="22" spans="1:30" ht="161.25" hidden="1" customHeight="1" x14ac:dyDescent="0.6">
      <c r="A22" s="239"/>
      <c r="B22" s="237"/>
      <c r="C22" s="237"/>
      <c r="D22" s="233"/>
      <c r="E22" s="233"/>
      <c r="F22" s="235"/>
      <c r="G22" s="235"/>
      <c r="H22" s="235"/>
      <c r="I22" s="233"/>
      <c r="J22" s="235"/>
      <c r="K22" s="233"/>
      <c r="L22" s="235"/>
      <c r="M22" s="235"/>
      <c r="N22" s="235"/>
      <c r="O22" s="235"/>
      <c r="P22" s="233"/>
      <c r="Q22" s="235"/>
      <c r="R22" s="235"/>
      <c r="S22" s="235"/>
      <c r="T22" s="233"/>
      <c r="U22" s="229"/>
      <c r="V22" s="225"/>
      <c r="W22" s="231"/>
      <c r="X22" s="243"/>
      <c r="Y22" s="243"/>
      <c r="Z22" s="231"/>
      <c r="AA22" s="229"/>
      <c r="AB22" s="20">
        <f t="shared" si="0"/>
        <v>0</v>
      </c>
      <c r="AC22" s="2"/>
      <c r="AD22" s="2"/>
    </row>
    <row r="23" spans="1:30" ht="384" customHeight="1" x14ac:dyDescent="0.6">
      <c r="A23" s="156" t="s">
        <v>41</v>
      </c>
      <c r="B23" s="188" t="s">
        <v>42</v>
      </c>
      <c r="C23" s="188" t="s">
        <v>29</v>
      </c>
      <c r="D23" s="182">
        <v>159028.79999999999</v>
      </c>
      <c r="E23" s="182">
        <v>0</v>
      </c>
      <c r="F23" s="155">
        <v>0</v>
      </c>
      <c r="G23" s="155">
        <v>0</v>
      </c>
      <c r="H23" s="155">
        <v>0</v>
      </c>
      <c r="I23" s="182">
        <v>159028.79999999999</v>
      </c>
      <c r="J23" s="155">
        <v>0</v>
      </c>
      <c r="K23" s="182">
        <v>0</v>
      </c>
      <c r="L23" s="155">
        <v>0</v>
      </c>
      <c r="M23" s="155">
        <v>0</v>
      </c>
      <c r="N23" s="155">
        <v>45559.199999999997</v>
      </c>
      <c r="O23" s="155">
        <v>0</v>
      </c>
      <c r="P23" s="182">
        <v>0</v>
      </c>
      <c r="Q23" s="155">
        <v>0</v>
      </c>
      <c r="R23" s="155">
        <v>0</v>
      </c>
      <c r="S23" s="155">
        <v>0</v>
      </c>
      <c r="T23" s="182">
        <v>12.2</v>
      </c>
      <c r="U23" s="160" t="s">
        <v>448</v>
      </c>
      <c r="V23" s="154"/>
      <c r="W23" s="187" t="s">
        <v>33</v>
      </c>
      <c r="X23" s="159">
        <v>9326</v>
      </c>
      <c r="Y23" s="159">
        <v>8909</v>
      </c>
      <c r="Z23" s="187" t="s">
        <v>411</v>
      </c>
      <c r="AA23" s="160" t="s">
        <v>434</v>
      </c>
      <c r="AB23" s="20">
        <f>N23-I23</f>
        <v>-113469.59999999999</v>
      </c>
      <c r="AC23" s="2"/>
      <c r="AD23" s="2"/>
    </row>
    <row r="24" spans="1:30" ht="387.75" x14ac:dyDescent="0.6">
      <c r="A24" s="187" t="s">
        <v>43</v>
      </c>
      <c r="B24" s="188" t="s">
        <v>44</v>
      </c>
      <c r="C24" s="188" t="s">
        <v>29</v>
      </c>
      <c r="D24" s="182">
        <v>278.2</v>
      </c>
      <c r="E24" s="183">
        <v>0</v>
      </c>
      <c r="F24" s="155">
        <v>0</v>
      </c>
      <c r="G24" s="155">
        <v>0</v>
      </c>
      <c r="H24" s="155">
        <v>0</v>
      </c>
      <c r="I24" s="182">
        <v>278.2</v>
      </c>
      <c r="J24" s="155">
        <v>0</v>
      </c>
      <c r="K24" s="182">
        <v>0</v>
      </c>
      <c r="L24" s="155">
        <v>0</v>
      </c>
      <c r="M24" s="155">
        <v>0</v>
      </c>
      <c r="N24" s="155">
        <v>37</v>
      </c>
      <c r="O24" s="155">
        <v>0</v>
      </c>
      <c r="P24" s="182">
        <v>0</v>
      </c>
      <c r="Q24" s="155">
        <v>0</v>
      </c>
      <c r="R24" s="155">
        <v>0</v>
      </c>
      <c r="S24" s="155">
        <v>0</v>
      </c>
      <c r="T24" s="182">
        <v>0</v>
      </c>
      <c r="U24" s="160" t="s">
        <v>449</v>
      </c>
      <c r="V24" s="154"/>
      <c r="W24" s="187" t="s">
        <v>33</v>
      </c>
      <c r="X24" s="154">
        <v>9</v>
      </c>
      <c r="Y24" s="154">
        <v>8</v>
      </c>
      <c r="Z24" s="187" t="s">
        <v>411</v>
      </c>
      <c r="AA24" s="160" t="s">
        <v>434</v>
      </c>
      <c r="AB24" s="20">
        <f>N24-I24</f>
        <v>-241.2</v>
      </c>
      <c r="AC24" s="2"/>
      <c r="AD24" s="2"/>
    </row>
    <row r="25" spans="1:30" ht="408.75" customHeight="1" x14ac:dyDescent="0.6">
      <c r="A25" s="230" t="s">
        <v>45</v>
      </c>
      <c r="B25" s="236" t="s">
        <v>364</v>
      </c>
      <c r="C25" s="236" t="s">
        <v>29</v>
      </c>
      <c r="D25" s="240">
        <v>0</v>
      </c>
      <c r="E25" s="240">
        <v>2838195.6</v>
      </c>
      <c r="F25" s="234">
        <v>0</v>
      </c>
      <c r="G25" s="234">
        <v>0</v>
      </c>
      <c r="H25" s="234">
        <v>0</v>
      </c>
      <c r="I25" s="232">
        <v>0</v>
      </c>
      <c r="J25" s="234">
        <v>0</v>
      </c>
      <c r="K25" s="232">
        <v>2838195.6</v>
      </c>
      <c r="L25" s="234">
        <v>0</v>
      </c>
      <c r="M25" s="234">
        <v>0</v>
      </c>
      <c r="N25" s="234">
        <v>0</v>
      </c>
      <c r="O25" s="234">
        <v>0</v>
      </c>
      <c r="P25" s="232">
        <v>634065.4</v>
      </c>
      <c r="Q25" s="234">
        <v>0</v>
      </c>
      <c r="R25" s="234">
        <v>0</v>
      </c>
      <c r="S25" s="234">
        <v>0</v>
      </c>
      <c r="T25" s="232">
        <v>9952.1</v>
      </c>
      <c r="U25" s="228" t="s">
        <v>450</v>
      </c>
      <c r="V25" s="224"/>
      <c r="W25" s="230" t="s">
        <v>33</v>
      </c>
      <c r="X25" s="242">
        <v>401177</v>
      </c>
      <c r="Y25" s="242">
        <v>379385</v>
      </c>
      <c r="Z25" s="230" t="s">
        <v>411</v>
      </c>
      <c r="AA25" s="228" t="s">
        <v>434</v>
      </c>
      <c r="AB25" s="20">
        <f t="shared" si="0"/>
        <v>-2204130.2000000002</v>
      </c>
      <c r="AC25" s="27"/>
      <c r="AD25" s="27"/>
    </row>
    <row r="26" spans="1:30" ht="318.75" customHeight="1" x14ac:dyDescent="0.6">
      <c r="A26" s="231"/>
      <c r="B26" s="237"/>
      <c r="C26" s="237"/>
      <c r="D26" s="241"/>
      <c r="E26" s="241"/>
      <c r="F26" s="235"/>
      <c r="G26" s="235"/>
      <c r="H26" s="235"/>
      <c r="I26" s="233"/>
      <c r="J26" s="235"/>
      <c r="K26" s="233"/>
      <c r="L26" s="235"/>
      <c r="M26" s="235"/>
      <c r="N26" s="235"/>
      <c r="O26" s="235"/>
      <c r="P26" s="233"/>
      <c r="Q26" s="235"/>
      <c r="R26" s="235"/>
      <c r="S26" s="235"/>
      <c r="T26" s="233"/>
      <c r="U26" s="229"/>
      <c r="V26" s="225"/>
      <c r="W26" s="231"/>
      <c r="X26" s="243"/>
      <c r="Y26" s="243"/>
      <c r="Z26" s="231"/>
      <c r="AA26" s="229"/>
      <c r="AB26" s="20">
        <f t="shared" si="0"/>
        <v>0</v>
      </c>
      <c r="AC26" s="2"/>
      <c r="AD26" s="2"/>
    </row>
    <row r="27" spans="1:30" ht="408.75" customHeight="1" x14ac:dyDescent="0.6">
      <c r="A27" s="163" t="s">
        <v>47</v>
      </c>
      <c r="B27" s="188" t="s">
        <v>48</v>
      </c>
      <c r="C27" s="188" t="s">
        <v>29</v>
      </c>
      <c r="D27" s="182">
        <v>0</v>
      </c>
      <c r="E27" s="183">
        <v>1194118.3999999999</v>
      </c>
      <c r="F27" s="162">
        <v>0</v>
      </c>
      <c r="G27" s="161">
        <v>0</v>
      </c>
      <c r="H27" s="161">
        <v>0</v>
      </c>
      <c r="I27" s="182">
        <v>0</v>
      </c>
      <c r="J27" s="161">
        <v>0</v>
      </c>
      <c r="K27" s="183">
        <v>1194118.3999999999</v>
      </c>
      <c r="L27" s="161">
        <v>0</v>
      </c>
      <c r="M27" s="161">
        <v>0</v>
      </c>
      <c r="N27" s="161">
        <v>0</v>
      </c>
      <c r="O27" s="161">
        <v>0</v>
      </c>
      <c r="P27" s="182">
        <v>396971.4</v>
      </c>
      <c r="Q27" s="161">
        <v>0</v>
      </c>
      <c r="R27" s="161">
        <v>0</v>
      </c>
      <c r="S27" s="161">
        <v>0</v>
      </c>
      <c r="T27" s="182">
        <v>5649.7</v>
      </c>
      <c r="U27" s="164" t="s">
        <v>451</v>
      </c>
      <c r="V27" s="26"/>
      <c r="W27" s="152" t="s">
        <v>49</v>
      </c>
      <c r="X27" s="159">
        <v>64756</v>
      </c>
      <c r="Y27" s="159">
        <v>52627</v>
      </c>
      <c r="Z27" s="187" t="s">
        <v>411</v>
      </c>
      <c r="AA27" s="160" t="s">
        <v>434</v>
      </c>
      <c r="AB27" s="20">
        <f t="shared" si="0"/>
        <v>-797146.99999999988</v>
      </c>
      <c r="AC27" s="2"/>
      <c r="AD27" s="2"/>
    </row>
    <row r="28" spans="1:30" ht="408.75" customHeight="1" x14ac:dyDescent="0.6">
      <c r="A28" s="238" t="s">
        <v>50</v>
      </c>
      <c r="B28" s="236" t="s">
        <v>527</v>
      </c>
      <c r="C28" s="236" t="s">
        <v>29</v>
      </c>
      <c r="D28" s="232">
        <v>3966586.3</v>
      </c>
      <c r="E28" s="240">
        <v>0</v>
      </c>
      <c r="F28" s="244">
        <v>0</v>
      </c>
      <c r="G28" s="234">
        <v>0</v>
      </c>
      <c r="H28" s="234">
        <v>0</v>
      </c>
      <c r="I28" s="232">
        <v>3966586.3</v>
      </c>
      <c r="J28" s="234">
        <v>0</v>
      </c>
      <c r="K28" s="232">
        <v>0</v>
      </c>
      <c r="L28" s="234">
        <v>0</v>
      </c>
      <c r="M28" s="234">
        <v>0</v>
      </c>
      <c r="N28" s="234">
        <v>1064035.8</v>
      </c>
      <c r="O28" s="234">
        <v>0</v>
      </c>
      <c r="P28" s="232">
        <v>0</v>
      </c>
      <c r="Q28" s="234">
        <v>0</v>
      </c>
      <c r="R28" s="234">
        <v>0</v>
      </c>
      <c r="S28" s="234">
        <v>0</v>
      </c>
      <c r="T28" s="232">
        <v>7883.7</v>
      </c>
      <c r="U28" s="228" t="s">
        <v>452</v>
      </c>
      <c r="V28" s="224"/>
      <c r="W28" s="230" t="s">
        <v>33</v>
      </c>
      <c r="X28" s="242">
        <v>510742</v>
      </c>
      <c r="Y28" s="242">
        <v>409951</v>
      </c>
      <c r="Z28" s="230" t="s">
        <v>411</v>
      </c>
      <c r="AA28" s="228" t="s">
        <v>434</v>
      </c>
      <c r="AB28" s="20">
        <f>N28-I28</f>
        <v>-2902550.5</v>
      </c>
      <c r="AC28" s="28"/>
      <c r="AD28" s="28"/>
    </row>
    <row r="29" spans="1:30" ht="171" customHeight="1" x14ac:dyDescent="0.6">
      <c r="A29" s="239"/>
      <c r="B29" s="237"/>
      <c r="C29" s="237"/>
      <c r="D29" s="233"/>
      <c r="E29" s="241"/>
      <c r="F29" s="245"/>
      <c r="G29" s="235"/>
      <c r="H29" s="235"/>
      <c r="I29" s="233"/>
      <c r="J29" s="235"/>
      <c r="K29" s="233"/>
      <c r="L29" s="235"/>
      <c r="M29" s="235"/>
      <c r="N29" s="235"/>
      <c r="O29" s="235"/>
      <c r="P29" s="233"/>
      <c r="Q29" s="235"/>
      <c r="R29" s="235"/>
      <c r="S29" s="235"/>
      <c r="T29" s="233"/>
      <c r="U29" s="229"/>
      <c r="V29" s="225"/>
      <c r="W29" s="231"/>
      <c r="X29" s="243"/>
      <c r="Y29" s="243"/>
      <c r="Z29" s="231"/>
      <c r="AA29" s="229"/>
      <c r="AB29" s="20">
        <f t="shared" si="0"/>
        <v>0</v>
      </c>
      <c r="AC29" s="28"/>
      <c r="AD29" s="28"/>
    </row>
    <row r="30" spans="1:30" ht="408.75" customHeight="1" x14ac:dyDescent="0.6">
      <c r="A30" s="163" t="s">
        <v>51</v>
      </c>
      <c r="B30" s="188" t="s">
        <v>52</v>
      </c>
      <c r="C30" s="188" t="s">
        <v>29</v>
      </c>
      <c r="D30" s="182">
        <v>6022.7</v>
      </c>
      <c r="E30" s="183">
        <v>4165.5</v>
      </c>
      <c r="F30" s="162">
        <v>0</v>
      </c>
      <c r="G30" s="161">
        <v>0</v>
      </c>
      <c r="H30" s="161">
        <v>0</v>
      </c>
      <c r="I30" s="182">
        <v>6022.7</v>
      </c>
      <c r="J30" s="161">
        <v>0</v>
      </c>
      <c r="K30" s="182">
        <v>4165.5</v>
      </c>
      <c r="L30" s="161">
        <v>0</v>
      </c>
      <c r="M30" s="161">
        <v>0</v>
      </c>
      <c r="N30" s="161">
        <v>4174.1000000000004</v>
      </c>
      <c r="O30" s="161">
        <v>0</v>
      </c>
      <c r="P30" s="182">
        <v>898.2</v>
      </c>
      <c r="Q30" s="161">
        <v>0</v>
      </c>
      <c r="R30" s="161">
        <v>0</v>
      </c>
      <c r="S30" s="161">
        <v>0</v>
      </c>
      <c r="T30" s="182">
        <v>73.2</v>
      </c>
      <c r="U30" s="164" t="s">
        <v>453</v>
      </c>
      <c r="V30" s="26"/>
      <c r="W30" s="152" t="s">
        <v>33</v>
      </c>
      <c r="X30" s="159">
        <v>5538</v>
      </c>
      <c r="Y30" s="159">
        <v>10215</v>
      </c>
      <c r="Z30" s="187" t="s">
        <v>34</v>
      </c>
      <c r="AA30" s="160"/>
      <c r="AB30" s="20">
        <f t="shared" si="0"/>
        <v>-3267.3</v>
      </c>
      <c r="AC30" s="2"/>
      <c r="AD30" s="2"/>
    </row>
    <row r="31" spans="1:30" ht="408" customHeight="1" x14ac:dyDescent="0.6">
      <c r="A31" s="152" t="s">
        <v>53</v>
      </c>
      <c r="B31" s="188" t="s">
        <v>54</v>
      </c>
      <c r="C31" s="188" t="s">
        <v>29</v>
      </c>
      <c r="D31" s="182">
        <v>0</v>
      </c>
      <c r="E31" s="183">
        <v>4830418.8</v>
      </c>
      <c r="F31" s="162">
        <v>0</v>
      </c>
      <c r="G31" s="161">
        <v>0</v>
      </c>
      <c r="H31" s="161">
        <v>0</v>
      </c>
      <c r="I31" s="182">
        <v>0</v>
      </c>
      <c r="J31" s="161">
        <v>0</v>
      </c>
      <c r="K31" s="182">
        <v>4830418.8</v>
      </c>
      <c r="L31" s="161">
        <v>0</v>
      </c>
      <c r="M31" s="161">
        <v>0</v>
      </c>
      <c r="N31" s="161">
        <v>0</v>
      </c>
      <c r="O31" s="161">
        <v>0</v>
      </c>
      <c r="P31" s="182">
        <v>1141620.3999999999</v>
      </c>
      <c r="Q31" s="161">
        <v>0</v>
      </c>
      <c r="R31" s="161">
        <v>0</v>
      </c>
      <c r="S31" s="161">
        <v>0</v>
      </c>
      <c r="T31" s="182">
        <v>17235.8</v>
      </c>
      <c r="U31" s="152" t="s">
        <v>454</v>
      </c>
      <c r="V31" s="26"/>
      <c r="W31" s="152" t="s">
        <v>33</v>
      </c>
      <c r="X31" s="159">
        <v>376200</v>
      </c>
      <c r="Y31" s="159">
        <v>372969</v>
      </c>
      <c r="Z31" s="187" t="s">
        <v>411</v>
      </c>
      <c r="AA31" s="160" t="s">
        <v>434</v>
      </c>
      <c r="AB31" s="20">
        <f t="shared" si="0"/>
        <v>-3688798.4</v>
      </c>
      <c r="AC31" s="2"/>
      <c r="AD31" s="2"/>
    </row>
    <row r="32" spans="1:30" ht="409.6" customHeight="1" x14ac:dyDescent="0.6">
      <c r="A32" s="163" t="s">
        <v>56</v>
      </c>
      <c r="B32" s="188" t="s">
        <v>57</v>
      </c>
      <c r="C32" s="188" t="s">
        <v>29</v>
      </c>
      <c r="D32" s="182">
        <v>0</v>
      </c>
      <c r="E32" s="183">
        <v>5652.5</v>
      </c>
      <c r="F32" s="162">
        <v>0</v>
      </c>
      <c r="G32" s="161">
        <v>0</v>
      </c>
      <c r="H32" s="161">
        <v>0</v>
      </c>
      <c r="I32" s="182">
        <v>0</v>
      </c>
      <c r="J32" s="161">
        <v>0</v>
      </c>
      <c r="K32" s="182">
        <v>5652.5</v>
      </c>
      <c r="L32" s="161">
        <v>0</v>
      </c>
      <c r="M32" s="161">
        <v>0</v>
      </c>
      <c r="N32" s="161">
        <v>0</v>
      </c>
      <c r="O32" s="161">
        <v>0</v>
      </c>
      <c r="P32" s="182">
        <v>1286.5</v>
      </c>
      <c r="Q32" s="161">
        <v>0</v>
      </c>
      <c r="R32" s="161">
        <v>0</v>
      </c>
      <c r="S32" s="161">
        <v>0</v>
      </c>
      <c r="T32" s="182">
        <v>18.899999999999999</v>
      </c>
      <c r="U32" s="164" t="s">
        <v>455</v>
      </c>
      <c r="V32" s="26"/>
      <c r="W32" s="152" t="s">
        <v>33</v>
      </c>
      <c r="X32" s="154">
        <v>674</v>
      </c>
      <c r="Y32" s="154">
        <v>617</v>
      </c>
      <c r="Z32" s="187" t="s">
        <v>411</v>
      </c>
      <c r="AA32" s="160" t="s">
        <v>434</v>
      </c>
      <c r="AB32" s="20">
        <f t="shared" si="0"/>
        <v>-4366</v>
      </c>
      <c r="AC32" s="29"/>
      <c r="AD32" s="29"/>
    </row>
    <row r="33" spans="1:30" ht="408.75" customHeight="1" x14ac:dyDescent="0.6">
      <c r="A33" s="238" t="s">
        <v>58</v>
      </c>
      <c r="B33" s="236" t="s">
        <v>59</v>
      </c>
      <c r="C33" s="236" t="s">
        <v>29</v>
      </c>
      <c r="D33" s="232">
        <v>0</v>
      </c>
      <c r="E33" s="240">
        <v>12275.4</v>
      </c>
      <c r="F33" s="234">
        <v>0</v>
      </c>
      <c r="G33" s="234">
        <v>0</v>
      </c>
      <c r="H33" s="234">
        <v>0</v>
      </c>
      <c r="I33" s="232">
        <v>0</v>
      </c>
      <c r="J33" s="234">
        <v>0</v>
      </c>
      <c r="K33" s="232">
        <v>12275.4</v>
      </c>
      <c r="L33" s="234">
        <v>0</v>
      </c>
      <c r="M33" s="234">
        <v>0</v>
      </c>
      <c r="N33" s="234">
        <v>0</v>
      </c>
      <c r="O33" s="234">
        <v>0</v>
      </c>
      <c r="P33" s="232">
        <v>2826.3</v>
      </c>
      <c r="Q33" s="234">
        <v>0</v>
      </c>
      <c r="R33" s="234">
        <v>0</v>
      </c>
      <c r="S33" s="234">
        <v>0</v>
      </c>
      <c r="T33" s="232">
        <v>43.6</v>
      </c>
      <c r="U33" s="228" t="s">
        <v>456</v>
      </c>
      <c r="V33" s="224"/>
      <c r="W33" s="230" t="s">
        <v>33</v>
      </c>
      <c r="X33" s="242">
        <v>1463</v>
      </c>
      <c r="Y33" s="242">
        <v>1359</v>
      </c>
      <c r="Z33" s="230" t="s">
        <v>411</v>
      </c>
      <c r="AA33" s="228" t="s">
        <v>434</v>
      </c>
      <c r="AB33" s="20">
        <f t="shared" si="0"/>
        <v>-9449.0999999999985</v>
      </c>
      <c r="AC33" s="2"/>
      <c r="AD33" s="2"/>
    </row>
    <row r="34" spans="1:30" ht="352.5" customHeight="1" x14ac:dyDescent="0.6">
      <c r="A34" s="239"/>
      <c r="B34" s="237"/>
      <c r="C34" s="237"/>
      <c r="D34" s="233"/>
      <c r="E34" s="241"/>
      <c r="F34" s="235"/>
      <c r="G34" s="235"/>
      <c r="H34" s="235"/>
      <c r="I34" s="233"/>
      <c r="J34" s="235"/>
      <c r="K34" s="233"/>
      <c r="L34" s="235"/>
      <c r="M34" s="235"/>
      <c r="N34" s="235"/>
      <c r="O34" s="235"/>
      <c r="P34" s="233"/>
      <c r="Q34" s="235"/>
      <c r="R34" s="235"/>
      <c r="S34" s="235"/>
      <c r="T34" s="233"/>
      <c r="U34" s="229"/>
      <c r="V34" s="225"/>
      <c r="W34" s="231"/>
      <c r="X34" s="243"/>
      <c r="Y34" s="243"/>
      <c r="Z34" s="231"/>
      <c r="AA34" s="229"/>
      <c r="AB34" s="20">
        <f t="shared" si="0"/>
        <v>0</v>
      </c>
      <c r="AC34" s="2"/>
      <c r="AD34" s="2"/>
    </row>
    <row r="35" spans="1:30" ht="387.75" x14ac:dyDescent="0.6">
      <c r="A35" s="156" t="s">
        <v>60</v>
      </c>
      <c r="B35" s="188" t="s">
        <v>61</v>
      </c>
      <c r="C35" s="188" t="s">
        <v>29</v>
      </c>
      <c r="D35" s="182">
        <v>0</v>
      </c>
      <c r="E35" s="183">
        <v>3681</v>
      </c>
      <c r="F35" s="155">
        <v>0</v>
      </c>
      <c r="G35" s="155">
        <v>0</v>
      </c>
      <c r="H35" s="155">
        <v>0</v>
      </c>
      <c r="I35" s="182">
        <v>0</v>
      </c>
      <c r="J35" s="155">
        <v>0</v>
      </c>
      <c r="K35" s="182">
        <v>3681</v>
      </c>
      <c r="L35" s="155">
        <v>0</v>
      </c>
      <c r="M35" s="155">
        <v>0</v>
      </c>
      <c r="N35" s="155">
        <v>0</v>
      </c>
      <c r="O35" s="155">
        <v>0</v>
      </c>
      <c r="P35" s="182">
        <v>698.7</v>
      </c>
      <c r="Q35" s="155">
        <v>0</v>
      </c>
      <c r="R35" s="155">
        <v>0</v>
      </c>
      <c r="S35" s="155">
        <v>0</v>
      </c>
      <c r="T35" s="182">
        <v>6.6</v>
      </c>
      <c r="U35" s="160" t="s">
        <v>457</v>
      </c>
      <c r="V35" s="154"/>
      <c r="W35" s="187" t="s">
        <v>33</v>
      </c>
      <c r="X35" s="154">
        <v>377</v>
      </c>
      <c r="Y35" s="154">
        <v>124</v>
      </c>
      <c r="Z35" s="187" t="s">
        <v>411</v>
      </c>
      <c r="AA35" s="160" t="s">
        <v>434</v>
      </c>
      <c r="AB35" s="20">
        <f t="shared" si="0"/>
        <v>-2982.3</v>
      </c>
      <c r="AC35" s="2"/>
      <c r="AD35" s="2"/>
    </row>
    <row r="36" spans="1:30" ht="408.75" customHeight="1" x14ac:dyDescent="0.6">
      <c r="A36" s="238" t="s">
        <v>63</v>
      </c>
      <c r="B36" s="236" t="s">
        <v>528</v>
      </c>
      <c r="C36" s="236" t="s">
        <v>29</v>
      </c>
      <c r="D36" s="232">
        <v>0</v>
      </c>
      <c r="E36" s="240">
        <v>83.2</v>
      </c>
      <c r="F36" s="234">
        <v>0</v>
      </c>
      <c r="G36" s="234">
        <v>0</v>
      </c>
      <c r="H36" s="234">
        <v>0</v>
      </c>
      <c r="I36" s="232">
        <v>0</v>
      </c>
      <c r="J36" s="234">
        <v>0</v>
      </c>
      <c r="K36" s="232">
        <v>83.2</v>
      </c>
      <c r="L36" s="234">
        <v>0</v>
      </c>
      <c r="M36" s="234">
        <v>0</v>
      </c>
      <c r="N36" s="234">
        <v>0</v>
      </c>
      <c r="O36" s="234">
        <v>0</v>
      </c>
      <c r="P36" s="232">
        <v>21.5</v>
      </c>
      <c r="Q36" s="234">
        <v>0</v>
      </c>
      <c r="R36" s="234">
        <v>0</v>
      </c>
      <c r="S36" s="234">
        <v>0</v>
      </c>
      <c r="T36" s="232">
        <v>0.3</v>
      </c>
      <c r="U36" s="228" t="s">
        <v>458</v>
      </c>
      <c r="V36" s="224"/>
      <c r="W36" s="230" t="s">
        <v>33</v>
      </c>
      <c r="X36" s="224">
        <v>47</v>
      </c>
      <c r="Y36" s="224">
        <v>20</v>
      </c>
      <c r="Z36" s="230" t="s">
        <v>411</v>
      </c>
      <c r="AA36" s="228" t="s">
        <v>434</v>
      </c>
      <c r="AB36" s="20">
        <f t="shared" si="0"/>
        <v>-61.7</v>
      </c>
      <c r="AC36" s="2"/>
      <c r="AD36" s="2"/>
    </row>
    <row r="37" spans="1:30" ht="50.25" customHeight="1" x14ac:dyDescent="0.6">
      <c r="A37" s="239"/>
      <c r="B37" s="237"/>
      <c r="C37" s="237"/>
      <c r="D37" s="233"/>
      <c r="E37" s="241"/>
      <c r="F37" s="235"/>
      <c r="G37" s="235"/>
      <c r="H37" s="235"/>
      <c r="I37" s="233"/>
      <c r="J37" s="235"/>
      <c r="K37" s="233"/>
      <c r="L37" s="235"/>
      <c r="M37" s="235"/>
      <c r="N37" s="235"/>
      <c r="O37" s="235"/>
      <c r="P37" s="233"/>
      <c r="Q37" s="235"/>
      <c r="R37" s="235"/>
      <c r="S37" s="235"/>
      <c r="T37" s="233"/>
      <c r="U37" s="229"/>
      <c r="V37" s="225"/>
      <c r="W37" s="231"/>
      <c r="X37" s="225"/>
      <c r="Y37" s="225"/>
      <c r="Z37" s="231"/>
      <c r="AA37" s="229"/>
      <c r="AB37" s="20">
        <f t="shared" si="0"/>
        <v>0</v>
      </c>
      <c r="AC37" s="2"/>
      <c r="AD37" s="2"/>
    </row>
    <row r="38" spans="1:30" ht="409.5" customHeight="1" x14ac:dyDescent="0.6">
      <c r="A38" s="230" t="s">
        <v>64</v>
      </c>
      <c r="B38" s="236" t="s">
        <v>387</v>
      </c>
      <c r="C38" s="236" t="s">
        <v>29</v>
      </c>
      <c r="D38" s="232">
        <v>895</v>
      </c>
      <c r="E38" s="232">
        <v>0</v>
      </c>
      <c r="F38" s="234">
        <v>0</v>
      </c>
      <c r="G38" s="234">
        <v>0</v>
      </c>
      <c r="H38" s="234">
        <v>0</v>
      </c>
      <c r="I38" s="232">
        <v>895</v>
      </c>
      <c r="J38" s="234">
        <v>0</v>
      </c>
      <c r="K38" s="232">
        <v>0</v>
      </c>
      <c r="L38" s="234">
        <v>0</v>
      </c>
      <c r="M38" s="234">
        <v>0</v>
      </c>
      <c r="N38" s="234">
        <v>475.6</v>
      </c>
      <c r="O38" s="234">
        <v>0</v>
      </c>
      <c r="P38" s="232">
        <v>0</v>
      </c>
      <c r="Q38" s="234">
        <v>0</v>
      </c>
      <c r="R38" s="234">
        <v>0</v>
      </c>
      <c r="S38" s="234">
        <v>0</v>
      </c>
      <c r="T38" s="232">
        <v>0.7</v>
      </c>
      <c r="U38" s="226" t="s">
        <v>459</v>
      </c>
      <c r="V38" s="224"/>
      <c r="W38" s="230" t="s">
        <v>33</v>
      </c>
      <c r="X38" s="224">
        <v>278</v>
      </c>
      <c r="Y38" s="224">
        <v>157</v>
      </c>
      <c r="Z38" s="230" t="s">
        <v>411</v>
      </c>
      <c r="AA38" s="228" t="s">
        <v>434</v>
      </c>
      <c r="AB38" s="20">
        <f>N38-I38</f>
        <v>-419.4</v>
      </c>
      <c r="AC38" s="2"/>
      <c r="AD38" s="2"/>
    </row>
    <row r="39" spans="1:30" ht="154.5" customHeight="1" x14ac:dyDescent="0.6">
      <c r="A39" s="231"/>
      <c r="B39" s="237"/>
      <c r="C39" s="237"/>
      <c r="D39" s="233"/>
      <c r="E39" s="233"/>
      <c r="F39" s="235"/>
      <c r="G39" s="235"/>
      <c r="H39" s="235"/>
      <c r="I39" s="233"/>
      <c r="J39" s="235"/>
      <c r="K39" s="233"/>
      <c r="L39" s="235"/>
      <c r="M39" s="235"/>
      <c r="N39" s="235"/>
      <c r="O39" s="235"/>
      <c r="P39" s="233"/>
      <c r="Q39" s="235"/>
      <c r="R39" s="235"/>
      <c r="S39" s="235"/>
      <c r="T39" s="233"/>
      <c r="U39" s="227"/>
      <c r="V39" s="225"/>
      <c r="W39" s="231"/>
      <c r="X39" s="225"/>
      <c r="Y39" s="225"/>
      <c r="Z39" s="231"/>
      <c r="AA39" s="229"/>
      <c r="AB39" s="20">
        <f t="shared" si="0"/>
        <v>0</v>
      </c>
      <c r="AC39" s="2"/>
      <c r="AD39" s="2"/>
    </row>
    <row r="40" spans="1:30" ht="408.75" customHeight="1" x14ac:dyDescent="0.6">
      <c r="A40" s="152" t="s">
        <v>65</v>
      </c>
      <c r="B40" s="188" t="s">
        <v>66</v>
      </c>
      <c r="C40" s="188"/>
      <c r="D40" s="182">
        <v>0</v>
      </c>
      <c r="E40" s="182">
        <v>3082</v>
      </c>
      <c r="F40" s="161">
        <v>0</v>
      </c>
      <c r="G40" s="161">
        <v>0</v>
      </c>
      <c r="H40" s="161">
        <v>0</v>
      </c>
      <c r="I40" s="182">
        <v>0</v>
      </c>
      <c r="J40" s="161">
        <v>0</v>
      </c>
      <c r="K40" s="182">
        <v>3082</v>
      </c>
      <c r="L40" s="161">
        <v>0</v>
      </c>
      <c r="M40" s="161">
        <v>0</v>
      </c>
      <c r="N40" s="161">
        <v>0</v>
      </c>
      <c r="O40" s="161">
        <v>0</v>
      </c>
      <c r="P40" s="182">
        <v>357.6</v>
      </c>
      <c r="Q40" s="161">
        <v>0</v>
      </c>
      <c r="R40" s="161">
        <v>0</v>
      </c>
      <c r="S40" s="161">
        <v>0</v>
      </c>
      <c r="T40" s="182">
        <v>5.5</v>
      </c>
      <c r="U40" s="164" t="s">
        <v>460</v>
      </c>
      <c r="V40" s="26"/>
      <c r="W40" s="152" t="s">
        <v>33</v>
      </c>
      <c r="X40" s="154">
        <v>428</v>
      </c>
      <c r="Y40" s="154">
        <v>62</v>
      </c>
      <c r="Z40" s="187" t="s">
        <v>411</v>
      </c>
      <c r="AA40" s="160" t="s">
        <v>434</v>
      </c>
      <c r="AB40" s="20">
        <f t="shared" si="0"/>
        <v>-2724.4</v>
      </c>
      <c r="AC40" s="2"/>
      <c r="AD40" s="2"/>
    </row>
    <row r="41" spans="1:30" ht="387.75" x14ac:dyDescent="0.6">
      <c r="A41" s="156" t="s">
        <v>67</v>
      </c>
      <c r="B41" s="188" t="s">
        <v>68</v>
      </c>
      <c r="C41" s="188" t="s">
        <v>29</v>
      </c>
      <c r="D41" s="182">
        <v>0</v>
      </c>
      <c r="E41" s="182">
        <v>36116.300000000003</v>
      </c>
      <c r="F41" s="155">
        <v>0</v>
      </c>
      <c r="G41" s="155">
        <v>0</v>
      </c>
      <c r="H41" s="155">
        <v>0</v>
      </c>
      <c r="I41" s="182">
        <v>0</v>
      </c>
      <c r="J41" s="155">
        <v>0</v>
      </c>
      <c r="K41" s="182">
        <v>36116.300000000003</v>
      </c>
      <c r="L41" s="155">
        <v>0</v>
      </c>
      <c r="M41" s="155">
        <v>0</v>
      </c>
      <c r="N41" s="155">
        <v>0</v>
      </c>
      <c r="O41" s="155">
        <v>0</v>
      </c>
      <c r="P41" s="182">
        <v>9067.2000000000007</v>
      </c>
      <c r="Q41" s="155">
        <v>0</v>
      </c>
      <c r="R41" s="155">
        <v>0</v>
      </c>
      <c r="S41" s="155">
        <v>0</v>
      </c>
      <c r="T41" s="182">
        <v>159.69999999999999</v>
      </c>
      <c r="U41" s="188" t="s">
        <v>461</v>
      </c>
      <c r="V41" s="154"/>
      <c r="W41" s="187" t="s">
        <v>33</v>
      </c>
      <c r="X41" s="159">
        <v>6327</v>
      </c>
      <c r="Y41" s="159">
        <v>1647</v>
      </c>
      <c r="Z41" s="187" t="s">
        <v>411</v>
      </c>
      <c r="AA41" s="160" t="s">
        <v>434</v>
      </c>
      <c r="AB41" s="20">
        <f t="shared" si="0"/>
        <v>-27049.100000000002</v>
      </c>
      <c r="AC41" s="2"/>
      <c r="AD41" s="2"/>
    </row>
    <row r="42" spans="1:30" ht="387" customHeight="1" x14ac:dyDescent="0.6">
      <c r="A42" s="238" t="s">
        <v>69</v>
      </c>
      <c r="B42" s="236" t="s">
        <v>70</v>
      </c>
      <c r="C42" s="236" t="s">
        <v>29</v>
      </c>
      <c r="D42" s="232">
        <v>0</v>
      </c>
      <c r="E42" s="240">
        <v>37.799999999999997</v>
      </c>
      <c r="F42" s="234">
        <v>0</v>
      </c>
      <c r="G42" s="234">
        <v>0</v>
      </c>
      <c r="H42" s="234">
        <v>0</v>
      </c>
      <c r="I42" s="232">
        <v>0</v>
      </c>
      <c r="J42" s="234">
        <v>0</v>
      </c>
      <c r="K42" s="232">
        <v>37.799999999999997</v>
      </c>
      <c r="L42" s="234">
        <v>0</v>
      </c>
      <c r="M42" s="234">
        <v>0</v>
      </c>
      <c r="N42" s="234">
        <v>0</v>
      </c>
      <c r="O42" s="234">
        <v>0</v>
      </c>
      <c r="P42" s="232">
        <v>0</v>
      </c>
      <c r="Q42" s="234">
        <v>0</v>
      </c>
      <c r="R42" s="234">
        <v>0</v>
      </c>
      <c r="S42" s="234">
        <v>0</v>
      </c>
      <c r="T42" s="232">
        <v>0</v>
      </c>
      <c r="U42" s="236" t="s">
        <v>462</v>
      </c>
      <c r="V42" s="246"/>
      <c r="W42" s="236" t="s">
        <v>33</v>
      </c>
      <c r="X42" s="224">
        <v>6</v>
      </c>
      <c r="Y42" s="224">
        <v>0</v>
      </c>
      <c r="Z42" s="230" t="s">
        <v>411</v>
      </c>
      <c r="AA42" s="228" t="s">
        <v>434</v>
      </c>
      <c r="AB42" s="20">
        <f t="shared" si="0"/>
        <v>-37.799999999999997</v>
      </c>
      <c r="AC42" s="2"/>
      <c r="AD42" s="2"/>
    </row>
    <row r="43" spans="1:30" ht="161.25" hidden="1" customHeight="1" x14ac:dyDescent="0.6">
      <c r="A43" s="239"/>
      <c r="B43" s="237"/>
      <c r="C43" s="237"/>
      <c r="D43" s="233"/>
      <c r="E43" s="241"/>
      <c r="F43" s="235"/>
      <c r="G43" s="235"/>
      <c r="H43" s="235"/>
      <c r="I43" s="233"/>
      <c r="J43" s="235"/>
      <c r="K43" s="233"/>
      <c r="L43" s="235"/>
      <c r="M43" s="235"/>
      <c r="N43" s="235"/>
      <c r="O43" s="235"/>
      <c r="P43" s="233"/>
      <c r="Q43" s="235"/>
      <c r="R43" s="235"/>
      <c r="S43" s="235"/>
      <c r="T43" s="233"/>
      <c r="U43" s="237"/>
      <c r="V43" s="247"/>
      <c r="W43" s="237"/>
      <c r="X43" s="225"/>
      <c r="Y43" s="225"/>
      <c r="Z43" s="231"/>
      <c r="AA43" s="229"/>
      <c r="AB43" s="20">
        <f t="shared" si="0"/>
        <v>0</v>
      </c>
      <c r="AC43" s="2"/>
      <c r="AD43" s="2"/>
    </row>
    <row r="44" spans="1:30" ht="372" customHeight="1" x14ac:dyDescent="0.6">
      <c r="A44" s="156" t="s">
        <v>71</v>
      </c>
      <c r="B44" s="188" t="s">
        <v>72</v>
      </c>
      <c r="C44" s="188" t="s">
        <v>29</v>
      </c>
      <c r="D44" s="182">
        <v>0</v>
      </c>
      <c r="E44" s="182">
        <v>197.5</v>
      </c>
      <c r="F44" s="155">
        <v>0</v>
      </c>
      <c r="G44" s="155">
        <v>0</v>
      </c>
      <c r="H44" s="155">
        <v>0</v>
      </c>
      <c r="I44" s="182">
        <v>0</v>
      </c>
      <c r="J44" s="155">
        <v>0</v>
      </c>
      <c r="K44" s="182">
        <v>197.5</v>
      </c>
      <c r="L44" s="155">
        <v>0</v>
      </c>
      <c r="M44" s="155">
        <v>0</v>
      </c>
      <c r="N44" s="155">
        <v>0</v>
      </c>
      <c r="O44" s="155">
        <v>0</v>
      </c>
      <c r="P44" s="182">
        <v>0</v>
      </c>
      <c r="Q44" s="155">
        <v>0</v>
      </c>
      <c r="R44" s="155">
        <v>0</v>
      </c>
      <c r="S44" s="155">
        <v>0</v>
      </c>
      <c r="T44" s="182">
        <v>0</v>
      </c>
      <c r="U44" s="188" t="s">
        <v>463</v>
      </c>
      <c r="V44" s="154"/>
      <c r="W44" s="187" t="s">
        <v>33</v>
      </c>
      <c r="X44" s="154">
        <v>13</v>
      </c>
      <c r="Y44" s="154">
        <v>0</v>
      </c>
      <c r="Z44" s="187" t="s">
        <v>411</v>
      </c>
      <c r="AA44" s="160" t="s">
        <v>434</v>
      </c>
      <c r="AB44" s="20">
        <f t="shared" si="0"/>
        <v>-197.5</v>
      </c>
      <c r="AC44" s="2"/>
      <c r="AD44" s="2"/>
    </row>
    <row r="45" spans="1:30" ht="382.5" customHeight="1" x14ac:dyDescent="0.6">
      <c r="A45" s="238" t="s">
        <v>73</v>
      </c>
      <c r="B45" s="236" t="s">
        <v>378</v>
      </c>
      <c r="C45" s="236" t="s">
        <v>29</v>
      </c>
      <c r="D45" s="232">
        <v>325321.59999999998</v>
      </c>
      <c r="E45" s="232">
        <v>0</v>
      </c>
      <c r="F45" s="234">
        <v>0</v>
      </c>
      <c r="G45" s="234">
        <v>0</v>
      </c>
      <c r="H45" s="234">
        <v>0</v>
      </c>
      <c r="I45" s="232">
        <v>325321.59999999998</v>
      </c>
      <c r="J45" s="234">
        <v>0</v>
      </c>
      <c r="K45" s="232">
        <v>0</v>
      </c>
      <c r="L45" s="234">
        <v>0</v>
      </c>
      <c r="M45" s="234">
        <v>0</v>
      </c>
      <c r="N45" s="234">
        <v>312501.5</v>
      </c>
      <c r="O45" s="234">
        <v>0</v>
      </c>
      <c r="P45" s="232">
        <v>0</v>
      </c>
      <c r="Q45" s="234">
        <v>0</v>
      </c>
      <c r="R45" s="234">
        <v>0</v>
      </c>
      <c r="S45" s="234">
        <v>0</v>
      </c>
      <c r="T45" s="232">
        <v>525.1</v>
      </c>
      <c r="U45" s="226" t="s">
        <v>464</v>
      </c>
      <c r="V45" s="224"/>
      <c r="W45" s="230" t="s">
        <v>33</v>
      </c>
      <c r="X45" s="242">
        <v>21997</v>
      </c>
      <c r="Y45" s="242">
        <v>21315</v>
      </c>
      <c r="Z45" s="230" t="s">
        <v>411</v>
      </c>
      <c r="AA45" s="228" t="s">
        <v>434</v>
      </c>
      <c r="AB45" s="20">
        <f>N45-I45</f>
        <v>-12820.099999999977</v>
      </c>
      <c r="AC45" s="2"/>
      <c r="AD45" s="2"/>
    </row>
    <row r="46" spans="1:30" ht="363.75" hidden="1" customHeight="1" x14ac:dyDescent="0.6">
      <c r="A46" s="239"/>
      <c r="B46" s="237"/>
      <c r="C46" s="237"/>
      <c r="D46" s="233"/>
      <c r="E46" s="233"/>
      <c r="F46" s="235"/>
      <c r="G46" s="235"/>
      <c r="H46" s="235"/>
      <c r="I46" s="233"/>
      <c r="J46" s="235"/>
      <c r="K46" s="233"/>
      <c r="L46" s="235"/>
      <c r="M46" s="235"/>
      <c r="N46" s="235"/>
      <c r="O46" s="235"/>
      <c r="P46" s="233"/>
      <c r="Q46" s="235"/>
      <c r="R46" s="235"/>
      <c r="S46" s="235"/>
      <c r="T46" s="233"/>
      <c r="U46" s="227"/>
      <c r="V46" s="225"/>
      <c r="W46" s="231"/>
      <c r="X46" s="243"/>
      <c r="Y46" s="243"/>
      <c r="Z46" s="231"/>
      <c r="AA46" s="229"/>
      <c r="AB46" s="20">
        <f t="shared" si="0"/>
        <v>0</v>
      </c>
      <c r="AC46" s="2"/>
      <c r="AD46" s="2"/>
    </row>
    <row r="47" spans="1:30" ht="388.5" customHeight="1" x14ac:dyDescent="0.6">
      <c r="A47" s="163" t="s">
        <v>74</v>
      </c>
      <c r="B47" s="188" t="s">
        <v>389</v>
      </c>
      <c r="C47" s="188" t="s">
        <v>29</v>
      </c>
      <c r="D47" s="182">
        <v>0</v>
      </c>
      <c r="E47" s="182">
        <v>89540.5</v>
      </c>
      <c r="F47" s="161">
        <v>0</v>
      </c>
      <c r="G47" s="161">
        <v>0</v>
      </c>
      <c r="H47" s="161">
        <v>0</v>
      </c>
      <c r="I47" s="182">
        <v>0</v>
      </c>
      <c r="J47" s="161">
        <v>0</v>
      </c>
      <c r="K47" s="182">
        <v>89540.5</v>
      </c>
      <c r="L47" s="161">
        <v>0</v>
      </c>
      <c r="M47" s="161">
        <v>0</v>
      </c>
      <c r="N47" s="161">
        <v>0</v>
      </c>
      <c r="O47" s="161">
        <v>0</v>
      </c>
      <c r="P47" s="182">
        <v>24468.6</v>
      </c>
      <c r="Q47" s="161">
        <v>0</v>
      </c>
      <c r="R47" s="161">
        <v>0</v>
      </c>
      <c r="S47" s="161">
        <v>0</v>
      </c>
      <c r="T47" s="182">
        <v>324.89999999999998</v>
      </c>
      <c r="U47" s="165" t="s">
        <v>465</v>
      </c>
      <c r="V47" s="152"/>
      <c r="W47" s="152" t="s">
        <v>33</v>
      </c>
      <c r="X47" s="154">
        <v>148</v>
      </c>
      <c r="Y47" s="154">
        <v>157</v>
      </c>
      <c r="Z47" s="187" t="s">
        <v>34</v>
      </c>
      <c r="AA47" s="160"/>
      <c r="AB47" s="20">
        <f t="shared" si="0"/>
        <v>-65071.9</v>
      </c>
      <c r="AC47" s="2"/>
      <c r="AD47" s="2"/>
    </row>
    <row r="48" spans="1:30" ht="408.75" customHeight="1" x14ac:dyDescent="0.6">
      <c r="A48" s="238" t="s">
        <v>75</v>
      </c>
      <c r="B48" s="236" t="s">
        <v>365</v>
      </c>
      <c r="C48" s="236" t="s">
        <v>29</v>
      </c>
      <c r="D48" s="232">
        <v>0</v>
      </c>
      <c r="E48" s="240">
        <v>1830.6</v>
      </c>
      <c r="F48" s="234">
        <v>0</v>
      </c>
      <c r="G48" s="234">
        <v>0</v>
      </c>
      <c r="H48" s="234">
        <v>0</v>
      </c>
      <c r="I48" s="232">
        <v>0</v>
      </c>
      <c r="J48" s="234">
        <v>0</v>
      </c>
      <c r="K48" s="232">
        <v>1830.6</v>
      </c>
      <c r="L48" s="234">
        <v>0</v>
      </c>
      <c r="M48" s="234">
        <v>0</v>
      </c>
      <c r="N48" s="234">
        <v>0</v>
      </c>
      <c r="O48" s="234">
        <v>0</v>
      </c>
      <c r="P48" s="232">
        <v>80.099999999999994</v>
      </c>
      <c r="Q48" s="234">
        <v>0</v>
      </c>
      <c r="R48" s="234">
        <v>0</v>
      </c>
      <c r="S48" s="234">
        <v>0</v>
      </c>
      <c r="T48" s="232">
        <v>0</v>
      </c>
      <c r="U48" s="226" t="s">
        <v>466</v>
      </c>
      <c r="V48" s="230"/>
      <c r="W48" s="224" t="s">
        <v>33</v>
      </c>
      <c r="X48" s="224">
        <v>10</v>
      </c>
      <c r="Y48" s="224">
        <v>1</v>
      </c>
      <c r="Z48" s="230" t="s">
        <v>411</v>
      </c>
      <c r="AA48" s="236" t="s">
        <v>434</v>
      </c>
      <c r="AB48" s="20">
        <f t="shared" si="0"/>
        <v>-1750.5</v>
      </c>
      <c r="AC48" s="2"/>
      <c r="AD48" s="2"/>
    </row>
    <row r="49" spans="1:39" ht="171" customHeight="1" x14ac:dyDescent="0.6">
      <c r="A49" s="239"/>
      <c r="B49" s="237"/>
      <c r="C49" s="237"/>
      <c r="D49" s="233"/>
      <c r="E49" s="241"/>
      <c r="F49" s="235"/>
      <c r="G49" s="235"/>
      <c r="H49" s="235"/>
      <c r="I49" s="233"/>
      <c r="J49" s="235"/>
      <c r="K49" s="233"/>
      <c r="L49" s="235"/>
      <c r="M49" s="235"/>
      <c r="N49" s="235"/>
      <c r="O49" s="235"/>
      <c r="P49" s="233"/>
      <c r="Q49" s="235"/>
      <c r="R49" s="235"/>
      <c r="S49" s="235"/>
      <c r="T49" s="233"/>
      <c r="U49" s="227"/>
      <c r="V49" s="231"/>
      <c r="W49" s="225"/>
      <c r="X49" s="225"/>
      <c r="Y49" s="225"/>
      <c r="Z49" s="231"/>
      <c r="AA49" s="237"/>
      <c r="AB49" s="20">
        <f t="shared" si="0"/>
        <v>0</v>
      </c>
      <c r="AC49" s="2"/>
      <c r="AD49" s="2"/>
    </row>
    <row r="50" spans="1:39" ht="408.75" customHeight="1" x14ac:dyDescent="0.6">
      <c r="A50" s="163" t="s">
        <v>76</v>
      </c>
      <c r="B50" s="188" t="s">
        <v>530</v>
      </c>
      <c r="C50" s="188" t="s">
        <v>29</v>
      </c>
      <c r="D50" s="182">
        <v>0</v>
      </c>
      <c r="E50" s="183">
        <v>6858</v>
      </c>
      <c r="F50" s="161">
        <v>0</v>
      </c>
      <c r="G50" s="161">
        <v>0</v>
      </c>
      <c r="H50" s="161">
        <v>0</v>
      </c>
      <c r="I50" s="182">
        <v>0</v>
      </c>
      <c r="J50" s="161">
        <v>0</v>
      </c>
      <c r="K50" s="182">
        <v>17539.2</v>
      </c>
      <c r="L50" s="161">
        <v>0</v>
      </c>
      <c r="M50" s="161">
        <v>0</v>
      </c>
      <c r="N50" s="161">
        <v>0</v>
      </c>
      <c r="O50" s="161">
        <v>0</v>
      </c>
      <c r="P50" s="182">
        <v>4381</v>
      </c>
      <c r="Q50" s="161">
        <v>0</v>
      </c>
      <c r="R50" s="161">
        <v>0</v>
      </c>
      <c r="S50" s="161">
        <v>0</v>
      </c>
      <c r="T50" s="182">
        <v>61</v>
      </c>
      <c r="U50" s="165" t="s">
        <v>467</v>
      </c>
      <c r="V50" s="152"/>
      <c r="W50" s="26" t="s">
        <v>33</v>
      </c>
      <c r="X50" s="154">
        <v>55</v>
      </c>
      <c r="Y50" s="154">
        <v>48</v>
      </c>
      <c r="Z50" s="187" t="s">
        <v>411</v>
      </c>
      <c r="AA50" s="188" t="s">
        <v>434</v>
      </c>
      <c r="AB50" s="20">
        <f t="shared" si="0"/>
        <v>-13158.2</v>
      </c>
      <c r="AC50" s="2"/>
      <c r="AD50" s="2"/>
    </row>
    <row r="51" spans="1:39" ht="409.5" customHeight="1" x14ac:dyDescent="0.6">
      <c r="A51" s="163" t="s">
        <v>77</v>
      </c>
      <c r="B51" s="188" t="s">
        <v>376</v>
      </c>
      <c r="C51" s="188" t="s">
        <v>29</v>
      </c>
      <c r="D51" s="182">
        <v>0</v>
      </c>
      <c r="E51" s="183">
        <v>139.1</v>
      </c>
      <c r="F51" s="161">
        <v>0</v>
      </c>
      <c r="G51" s="161">
        <v>0</v>
      </c>
      <c r="H51" s="161">
        <v>0</v>
      </c>
      <c r="I51" s="182">
        <v>0</v>
      </c>
      <c r="J51" s="161">
        <v>0</v>
      </c>
      <c r="K51" s="182">
        <v>139.1</v>
      </c>
      <c r="L51" s="161">
        <v>0</v>
      </c>
      <c r="M51" s="161">
        <v>0</v>
      </c>
      <c r="N51" s="161">
        <v>0</v>
      </c>
      <c r="O51" s="161">
        <v>0</v>
      </c>
      <c r="P51" s="182">
        <v>27.6</v>
      </c>
      <c r="Q51" s="161">
        <v>0</v>
      </c>
      <c r="R51" s="161">
        <v>0</v>
      </c>
      <c r="S51" s="161">
        <v>0</v>
      </c>
      <c r="T51" s="182">
        <v>0.3</v>
      </c>
      <c r="U51" s="165" t="s">
        <v>468</v>
      </c>
      <c r="V51" s="26"/>
      <c r="W51" s="152" t="s">
        <v>33</v>
      </c>
      <c r="X51" s="154">
        <v>14</v>
      </c>
      <c r="Y51" s="154">
        <v>5</v>
      </c>
      <c r="Z51" s="187" t="s">
        <v>411</v>
      </c>
      <c r="AA51" s="160" t="s">
        <v>434</v>
      </c>
      <c r="AB51" s="20">
        <f t="shared" si="0"/>
        <v>-111.5</v>
      </c>
      <c r="AC51" s="2"/>
      <c r="AD51" s="2"/>
    </row>
    <row r="52" spans="1:39" ht="381" customHeight="1" x14ac:dyDescent="0.6">
      <c r="A52" s="238" t="s">
        <v>78</v>
      </c>
      <c r="B52" s="236" t="s">
        <v>377</v>
      </c>
      <c r="C52" s="236" t="s">
        <v>29</v>
      </c>
      <c r="D52" s="232">
        <v>0</v>
      </c>
      <c r="E52" s="240">
        <v>46978.5</v>
      </c>
      <c r="F52" s="234">
        <v>0</v>
      </c>
      <c r="G52" s="234">
        <v>0</v>
      </c>
      <c r="H52" s="234">
        <v>0</v>
      </c>
      <c r="I52" s="232">
        <v>0</v>
      </c>
      <c r="J52" s="234">
        <v>0</v>
      </c>
      <c r="K52" s="232">
        <v>46978.5</v>
      </c>
      <c r="L52" s="234">
        <v>0</v>
      </c>
      <c r="M52" s="234">
        <v>0</v>
      </c>
      <c r="N52" s="234">
        <v>0</v>
      </c>
      <c r="O52" s="234">
        <v>0</v>
      </c>
      <c r="P52" s="232">
        <v>11785</v>
      </c>
      <c r="Q52" s="234">
        <v>0</v>
      </c>
      <c r="R52" s="234">
        <v>0</v>
      </c>
      <c r="S52" s="234">
        <v>0</v>
      </c>
      <c r="T52" s="232">
        <v>172.1</v>
      </c>
      <c r="U52" s="226" t="s">
        <v>469</v>
      </c>
      <c r="V52" s="230"/>
      <c r="W52" s="230" t="s">
        <v>33</v>
      </c>
      <c r="X52" s="242">
        <v>1471</v>
      </c>
      <c r="Y52" s="242">
        <v>1301</v>
      </c>
      <c r="Z52" s="230" t="s">
        <v>411</v>
      </c>
      <c r="AA52" s="236" t="s">
        <v>434</v>
      </c>
      <c r="AB52" s="20">
        <f t="shared" si="0"/>
        <v>-35193.5</v>
      </c>
      <c r="AC52" s="2"/>
      <c r="AD52" s="2"/>
    </row>
    <row r="53" spans="1:39" ht="39.75" hidden="1" customHeight="1" x14ac:dyDescent="0.6">
      <c r="A53" s="239"/>
      <c r="B53" s="237"/>
      <c r="C53" s="237"/>
      <c r="D53" s="233"/>
      <c r="E53" s="241"/>
      <c r="F53" s="235"/>
      <c r="G53" s="235"/>
      <c r="H53" s="235"/>
      <c r="I53" s="233"/>
      <c r="J53" s="235"/>
      <c r="K53" s="233"/>
      <c r="L53" s="235"/>
      <c r="M53" s="235"/>
      <c r="N53" s="235"/>
      <c r="O53" s="235"/>
      <c r="P53" s="233"/>
      <c r="Q53" s="235"/>
      <c r="R53" s="235"/>
      <c r="S53" s="235"/>
      <c r="T53" s="233"/>
      <c r="U53" s="227"/>
      <c r="V53" s="231"/>
      <c r="W53" s="231"/>
      <c r="X53" s="243"/>
      <c r="Y53" s="243"/>
      <c r="Z53" s="231"/>
      <c r="AA53" s="237"/>
      <c r="AB53" s="20">
        <f t="shared" si="0"/>
        <v>0</v>
      </c>
      <c r="AC53" s="2"/>
      <c r="AD53" s="2"/>
    </row>
    <row r="54" spans="1:39" ht="404.25" customHeight="1" x14ac:dyDescent="0.6">
      <c r="A54" s="187" t="s">
        <v>79</v>
      </c>
      <c r="B54" s="188" t="s">
        <v>367</v>
      </c>
      <c r="C54" s="188" t="s">
        <v>29</v>
      </c>
      <c r="D54" s="182">
        <v>0</v>
      </c>
      <c r="E54" s="183">
        <v>1636169.7</v>
      </c>
      <c r="F54" s="155">
        <v>0</v>
      </c>
      <c r="G54" s="155">
        <v>0</v>
      </c>
      <c r="H54" s="155">
        <v>0</v>
      </c>
      <c r="I54" s="182">
        <v>0</v>
      </c>
      <c r="J54" s="155">
        <v>0</v>
      </c>
      <c r="K54" s="182">
        <v>1636169.7</v>
      </c>
      <c r="L54" s="155">
        <v>0</v>
      </c>
      <c r="M54" s="155">
        <v>0</v>
      </c>
      <c r="N54" s="155">
        <v>0</v>
      </c>
      <c r="O54" s="155">
        <v>0</v>
      </c>
      <c r="P54" s="182">
        <v>385639.6</v>
      </c>
      <c r="Q54" s="155">
        <v>0</v>
      </c>
      <c r="R54" s="155">
        <v>0</v>
      </c>
      <c r="S54" s="155">
        <v>0</v>
      </c>
      <c r="T54" s="182">
        <v>0</v>
      </c>
      <c r="U54" s="188" t="s">
        <v>470</v>
      </c>
      <c r="V54" s="154"/>
      <c r="W54" s="187" t="s">
        <v>80</v>
      </c>
      <c r="X54" s="189">
        <v>416.3</v>
      </c>
      <c r="Y54" s="219">
        <v>340.77</v>
      </c>
      <c r="Z54" s="187" t="s">
        <v>411</v>
      </c>
      <c r="AA54" s="160" t="s">
        <v>434</v>
      </c>
      <c r="AB54" s="20">
        <f t="shared" si="0"/>
        <v>-1250530.1000000001</v>
      </c>
      <c r="AC54" s="2"/>
      <c r="AD54" s="2"/>
    </row>
    <row r="55" spans="1:39" ht="409.6" customHeight="1" x14ac:dyDescent="0.6">
      <c r="A55" s="187" t="s">
        <v>81</v>
      </c>
      <c r="B55" s="188" t="s">
        <v>384</v>
      </c>
      <c r="C55" s="188" t="s">
        <v>29</v>
      </c>
      <c r="D55" s="182">
        <v>0</v>
      </c>
      <c r="E55" s="183">
        <v>14485.6</v>
      </c>
      <c r="F55" s="155">
        <v>0</v>
      </c>
      <c r="G55" s="155">
        <v>0</v>
      </c>
      <c r="H55" s="155">
        <v>0</v>
      </c>
      <c r="I55" s="182">
        <v>0</v>
      </c>
      <c r="J55" s="155">
        <v>0</v>
      </c>
      <c r="K55" s="182">
        <v>14485.6</v>
      </c>
      <c r="L55" s="155">
        <v>0</v>
      </c>
      <c r="M55" s="155">
        <v>0</v>
      </c>
      <c r="N55" s="155">
        <v>0</v>
      </c>
      <c r="O55" s="155">
        <v>0</v>
      </c>
      <c r="P55" s="182">
        <v>1322.3</v>
      </c>
      <c r="Q55" s="155">
        <v>0</v>
      </c>
      <c r="R55" s="155">
        <v>0</v>
      </c>
      <c r="S55" s="155">
        <v>0</v>
      </c>
      <c r="T55" s="182">
        <v>0</v>
      </c>
      <c r="U55" s="188" t="s">
        <v>471</v>
      </c>
      <c r="V55" s="154"/>
      <c r="W55" s="187" t="s">
        <v>82</v>
      </c>
      <c r="X55" s="153">
        <v>21230</v>
      </c>
      <c r="Y55" s="159">
        <v>1922</v>
      </c>
      <c r="Z55" s="187" t="s">
        <v>411</v>
      </c>
      <c r="AA55" s="160" t="s">
        <v>434</v>
      </c>
      <c r="AB55" s="20">
        <f t="shared" si="0"/>
        <v>-13163.300000000001</v>
      </c>
      <c r="AC55" s="2"/>
      <c r="AD55" s="2"/>
    </row>
    <row r="56" spans="1:39" ht="387.75" x14ac:dyDescent="0.6">
      <c r="A56" s="187" t="s">
        <v>83</v>
      </c>
      <c r="B56" s="188" t="s">
        <v>84</v>
      </c>
      <c r="C56" s="188" t="s">
        <v>29</v>
      </c>
      <c r="D56" s="182">
        <v>0</v>
      </c>
      <c r="E56" s="183">
        <v>783636.4</v>
      </c>
      <c r="F56" s="157">
        <v>0</v>
      </c>
      <c r="G56" s="155">
        <v>0</v>
      </c>
      <c r="H56" s="155">
        <v>0</v>
      </c>
      <c r="I56" s="182">
        <v>0</v>
      </c>
      <c r="J56" s="155">
        <v>0</v>
      </c>
      <c r="K56" s="182">
        <v>783636.4</v>
      </c>
      <c r="L56" s="155">
        <v>0</v>
      </c>
      <c r="M56" s="155">
        <v>0</v>
      </c>
      <c r="N56" s="155">
        <v>0</v>
      </c>
      <c r="O56" s="155">
        <v>0</v>
      </c>
      <c r="P56" s="182">
        <v>194768.2</v>
      </c>
      <c r="Q56" s="155">
        <v>0</v>
      </c>
      <c r="R56" s="155">
        <v>0</v>
      </c>
      <c r="S56" s="155">
        <v>0</v>
      </c>
      <c r="T56" s="182">
        <v>2712.5</v>
      </c>
      <c r="U56" s="158" t="s">
        <v>472</v>
      </c>
      <c r="V56" s="154"/>
      <c r="W56" s="187" t="s">
        <v>33</v>
      </c>
      <c r="X56" s="159">
        <v>77323</v>
      </c>
      <c r="Y56" s="159">
        <v>39146</v>
      </c>
      <c r="Z56" s="187" t="s">
        <v>411</v>
      </c>
      <c r="AA56" s="160" t="s">
        <v>434</v>
      </c>
      <c r="AB56" s="20">
        <f t="shared" si="0"/>
        <v>-588868.19999999995</v>
      </c>
      <c r="AC56" s="2"/>
      <c r="AD56" s="2"/>
    </row>
    <row r="57" spans="1:39" ht="388.5" customHeight="1" x14ac:dyDescent="0.6">
      <c r="A57" s="152" t="s">
        <v>85</v>
      </c>
      <c r="B57" s="188" t="s">
        <v>86</v>
      </c>
      <c r="C57" s="188" t="s">
        <v>29</v>
      </c>
      <c r="D57" s="182">
        <v>0</v>
      </c>
      <c r="E57" s="183">
        <v>3296.5</v>
      </c>
      <c r="F57" s="162">
        <v>0</v>
      </c>
      <c r="G57" s="161">
        <v>0</v>
      </c>
      <c r="H57" s="161">
        <v>0</v>
      </c>
      <c r="I57" s="182">
        <v>0</v>
      </c>
      <c r="J57" s="161">
        <v>0</v>
      </c>
      <c r="K57" s="182">
        <v>3296.5</v>
      </c>
      <c r="L57" s="161">
        <v>0</v>
      </c>
      <c r="M57" s="161">
        <v>0</v>
      </c>
      <c r="N57" s="161">
        <v>0</v>
      </c>
      <c r="O57" s="161">
        <v>0</v>
      </c>
      <c r="P57" s="182">
        <v>136.5</v>
      </c>
      <c r="Q57" s="161">
        <v>0</v>
      </c>
      <c r="R57" s="161">
        <v>0</v>
      </c>
      <c r="S57" s="161">
        <v>0</v>
      </c>
      <c r="T57" s="182">
        <v>1.9</v>
      </c>
      <c r="U57" s="165" t="s">
        <v>473</v>
      </c>
      <c r="V57" s="26"/>
      <c r="W57" s="152" t="s">
        <v>33</v>
      </c>
      <c r="X57" s="159">
        <v>2855</v>
      </c>
      <c r="Y57" s="159">
        <v>135</v>
      </c>
      <c r="Z57" s="187" t="s">
        <v>411</v>
      </c>
      <c r="AA57" s="160" t="s">
        <v>434</v>
      </c>
      <c r="AB57" s="20">
        <f t="shared" si="0"/>
        <v>-3160</v>
      </c>
      <c r="AC57" s="2"/>
      <c r="AD57" s="2"/>
    </row>
    <row r="58" spans="1:39" ht="409.6" customHeight="1" x14ac:dyDescent="0.6">
      <c r="A58" s="156" t="s">
        <v>87</v>
      </c>
      <c r="B58" s="188" t="s">
        <v>380</v>
      </c>
      <c r="C58" s="188" t="s">
        <v>29</v>
      </c>
      <c r="D58" s="182">
        <v>56931.7</v>
      </c>
      <c r="E58" s="183">
        <v>0</v>
      </c>
      <c r="F58" s="157">
        <v>0</v>
      </c>
      <c r="G58" s="155">
        <v>0</v>
      </c>
      <c r="H58" s="155">
        <v>0</v>
      </c>
      <c r="I58" s="182">
        <v>56931.7</v>
      </c>
      <c r="J58" s="155">
        <v>0</v>
      </c>
      <c r="K58" s="182">
        <v>0</v>
      </c>
      <c r="L58" s="155">
        <v>0</v>
      </c>
      <c r="M58" s="155">
        <v>0</v>
      </c>
      <c r="N58" s="155">
        <v>0</v>
      </c>
      <c r="O58" s="155">
        <v>0</v>
      </c>
      <c r="P58" s="182">
        <v>0</v>
      </c>
      <c r="Q58" s="155">
        <v>0</v>
      </c>
      <c r="R58" s="155">
        <v>0</v>
      </c>
      <c r="S58" s="155">
        <v>0</v>
      </c>
      <c r="T58" s="182">
        <v>0</v>
      </c>
      <c r="U58" s="158" t="s">
        <v>474</v>
      </c>
      <c r="V58" s="154"/>
      <c r="W58" s="187" t="s">
        <v>33</v>
      </c>
      <c r="X58" s="159">
        <v>67</v>
      </c>
      <c r="Y58" s="159">
        <v>0</v>
      </c>
      <c r="Z58" s="187" t="s">
        <v>411</v>
      </c>
      <c r="AA58" s="160" t="s">
        <v>434</v>
      </c>
      <c r="AB58" s="20">
        <f>N58-I58</f>
        <v>-56931.7</v>
      </c>
      <c r="AC58" s="2"/>
      <c r="AD58" s="2"/>
    </row>
    <row r="59" spans="1:39" ht="408.75" customHeight="1" x14ac:dyDescent="0.6">
      <c r="A59" s="156" t="s">
        <v>88</v>
      </c>
      <c r="B59" s="188" t="s">
        <v>379</v>
      </c>
      <c r="C59" s="166" t="s">
        <v>29</v>
      </c>
      <c r="D59" s="182">
        <v>36757</v>
      </c>
      <c r="E59" s="182">
        <v>0</v>
      </c>
      <c r="F59" s="161" t="s">
        <v>89</v>
      </c>
      <c r="G59" s="161" t="s">
        <v>89</v>
      </c>
      <c r="H59" s="161" t="s">
        <v>89</v>
      </c>
      <c r="I59" s="182">
        <v>36757</v>
      </c>
      <c r="J59" s="161" t="s">
        <v>89</v>
      </c>
      <c r="K59" s="182">
        <v>0</v>
      </c>
      <c r="L59" s="161" t="s">
        <v>89</v>
      </c>
      <c r="M59" s="161"/>
      <c r="N59" s="161">
        <v>0</v>
      </c>
      <c r="O59" s="161" t="s">
        <v>89</v>
      </c>
      <c r="P59" s="182">
        <v>0</v>
      </c>
      <c r="Q59" s="161" t="s">
        <v>89</v>
      </c>
      <c r="R59" s="161" t="s">
        <v>89</v>
      </c>
      <c r="S59" s="161" t="s">
        <v>89</v>
      </c>
      <c r="T59" s="182">
        <v>0</v>
      </c>
      <c r="U59" s="166" t="s">
        <v>475</v>
      </c>
      <c r="V59" s="156"/>
      <c r="W59" s="156" t="s">
        <v>90</v>
      </c>
      <c r="X59" s="156" t="s">
        <v>402</v>
      </c>
      <c r="Y59" s="156" t="s">
        <v>89</v>
      </c>
      <c r="Z59" s="187" t="s">
        <v>411</v>
      </c>
      <c r="AA59" s="166" t="s">
        <v>434</v>
      </c>
      <c r="AB59" s="20">
        <f>N59-I59</f>
        <v>-36757</v>
      </c>
      <c r="AC59" s="2"/>
      <c r="AD59" s="2"/>
    </row>
    <row r="60" spans="1:39" ht="408.75" customHeight="1" x14ac:dyDescent="0.6">
      <c r="A60" s="156" t="s">
        <v>398</v>
      </c>
      <c r="B60" s="188" t="s">
        <v>399</v>
      </c>
      <c r="C60" s="166" t="s">
        <v>29</v>
      </c>
      <c r="D60" s="182"/>
      <c r="E60" s="182">
        <v>452562.1</v>
      </c>
      <c r="F60" s="161"/>
      <c r="G60" s="161"/>
      <c r="H60" s="161"/>
      <c r="I60" s="182"/>
      <c r="J60" s="161"/>
      <c r="K60" s="182">
        <v>452562.1</v>
      </c>
      <c r="L60" s="161"/>
      <c r="M60" s="161"/>
      <c r="N60" s="161"/>
      <c r="O60" s="161"/>
      <c r="P60" s="182">
        <v>195958</v>
      </c>
      <c r="Q60" s="161"/>
      <c r="R60" s="161"/>
      <c r="S60" s="161"/>
      <c r="T60" s="182">
        <v>3037.96</v>
      </c>
      <c r="U60" s="166" t="s">
        <v>476</v>
      </c>
      <c r="V60" s="156"/>
      <c r="W60" s="156" t="s">
        <v>33</v>
      </c>
      <c r="X60" s="156" t="s">
        <v>403</v>
      </c>
      <c r="Y60" s="156" t="s">
        <v>522</v>
      </c>
      <c r="Z60" s="156" t="s">
        <v>411</v>
      </c>
      <c r="AA60" s="166" t="s">
        <v>434</v>
      </c>
      <c r="AB60" s="20">
        <f t="shared" si="0"/>
        <v>-256604.09999999998</v>
      </c>
      <c r="AC60" s="2"/>
      <c r="AD60" s="2"/>
    </row>
    <row r="61" spans="1:39" ht="153" customHeight="1" x14ac:dyDescent="0.6">
      <c r="A61" s="156" t="s">
        <v>91</v>
      </c>
      <c r="B61" s="17" t="s">
        <v>92</v>
      </c>
      <c r="C61" s="17"/>
      <c r="D61" s="181">
        <f>D62+D65+D71+D72+D74+D75+D76+D78+D79+D73</f>
        <v>0</v>
      </c>
      <c r="E61" s="181">
        <f>E62+E65+E71+E72+E74+E75+E76+E78+E79+E73+E81+E80</f>
        <v>11239404.1</v>
      </c>
      <c r="F61" s="18">
        <f>F62+F65+F71+F72+F74+F75+F76+F78+F79+F73</f>
        <v>0</v>
      </c>
      <c r="G61" s="18">
        <f>G62+G65+G71+G72+G74+G75+G76+G78+G79+G73</f>
        <v>0</v>
      </c>
      <c r="H61" s="18">
        <f>H62+H65+H71+H72+H74+H75+H76+H78+H79+H73</f>
        <v>0</v>
      </c>
      <c r="I61" s="181">
        <f>I62+I65+I71+I72+I74+I75+I76+I78+I79+I73</f>
        <v>0</v>
      </c>
      <c r="J61" s="18">
        <f>J62+J65+J71+J72+J74+J75+J76+J78+J79+J73</f>
        <v>0</v>
      </c>
      <c r="K61" s="181">
        <f>K62+K65+K71+K72+K74+K75+K76+K78+K79+K73+K80+K81</f>
        <v>11442325.1</v>
      </c>
      <c r="L61" s="18">
        <f t="shared" ref="L61:T61" si="2">L62+L65+L71+L72+L74+L75+L76+L78+L79+L73</f>
        <v>0</v>
      </c>
      <c r="M61" s="18">
        <f t="shared" si="2"/>
        <v>0</v>
      </c>
      <c r="N61" s="18">
        <f t="shared" si="2"/>
        <v>0</v>
      </c>
      <c r="O61" s="18">
        <f t="shared" si="2"/>
        <v>0</v>
      </c>
      <c r="P61" s="181">
        <f t="shared" si="2"/>
        <v>2208624.0000000005</v>
      </c>
      <c r="Q61" s="18">
        <f t="shared" si="2"/>
        <v>0</v>
      </c>
      <c r="R61" s="18">
        <f t="shared" si="2"/>
        <v>0</v>
      </c>
      <c r="S61" s="18">
        <f t="shared" si="2"/>
        <v>0</v>
      </c>
      <c r="T61" s="181">
        <f t="shared" si="2"/>
        <v>139177.39000000001</v>
      </c>
      <c r="U61" s="16" t="s">
        <v>25</v>
      </c>
      <c r="V61" s="16" t="s">
        <v>25</v>
      </c>
      <c r="W61" s="16" t="s">
        <v>25</v>
      </c>
      <c r="X61" s="16" t="s">
        <v>25</v>
      </c>
      <c r="Y61" s="16"/>
      <c r="Z61" s="16" t="s">
        <v>25</v>
      </c>
      <c r="AA61" s="32"/>
      <c r="AB61" s="20">
        <f t="shared" si="0"/>
        <v>-9233701.0999999996</v>
      </c>
      <c r="AC61" s="21">
        <f>(N61+P61)/(I61+K61)*100</f>
        <v>19.302230802723834</v>
      </c>
      <c r="AD61" s="2"/>
      <c r="AG61" s="21" t="e">
        <f>N61/I61*100</f>
        <v>#DIV/0!</v>
      </c>
      <c r="AH61" s="21">
        <f>P61/K61*100</f>
        <v>19.302230802723834</v>
      </c>
      <c r="AM61" s="21">
        <f>P61+N61-K61-I61</f>
        <v>-9233701.0999999996</v>
      </c>
    </row>
    <row r="62" spans="1:39" ht="387.75" x14ac:dyDescent="0.6">
      <c r="A62" s="156" t="s">
        <v>93</v>
      </c>
      <c r="B62" s="188" t="s">
        <v>94</v>
      </c>
      <c r="C62" s="188" t="s">
        <v>29</v>
      </c>
      <c r="D62" s="182">
        <v>0</v>
      </c>
      <c r="E62" s="183">
        <v>21050.6</v>
      </c>
      <c r="F62" s="155">
        <v>0</v>
      </c>
      <c r="G62" s="155">
        <v>0</v>
      </c>
      <c r="H62" s="155">
        <v>0</v>
      </c>
      <c r="I62" s="182">
        <v>0</v>
      </c>
      <c r="J62" s="155">
        <v>0</v>
      </c>
      <c r="K62" s="182">
        <v>21050.6</v>
      </c>
      <c r="L62" s="155">
        <v>0</v>
      </c>
      <c r="M62" s="155">
        <v>0</v>
      </c>
      <c r="N62" s="155">
        <v>0</v>
      </c>
      <c r="O62" s="155">
        <v>0</v>
      </c>
      <c r="P62" s="182">
        <f>P63+P64</f>
        <v>3136.6000000000004</v>
      </c>
      <c r="Q62" s="155">
        <v>0</v>
      </c>
      <c r="R62" s="155">
        <v>0</v>
      </c>
      <c r="S62" s="155">
        <v>0</v>
      </c>
      <c r="T62" s="182">
        <v>1258.79</v>
      </c>
      <c r="U62" s="158" t="s">
        <v>477</v>
      </c>
      <c r="V62" s="154"/>
      <c r="W62" s="154" t="s">
        <v>33</v>
      </c>
      <c r="X62" s="159">
        <v>3300</v>
      </c>
      <c r="Y62" s="159">
        <v>409</v>
      </c>
      <c r="Z62" s="187" t="s">
        <v>411</v>
      </c>
      <c r="AA62" s="188" t="s">
        <v>435</v>
      </c>
      <c r="AB62" s="20">
        <f t="shared" si="0"/>
        <v>-17914</v>
      </c>
      <c r="AC62" s="2"/>
      <c r="AD62" s="2"/>
    </row>
    <row r="63" spans="1:39" ht="211.5" x14ac:dyDescent="0.6">
      <c r="A63" s="156" t="s">
        <v>27</v>
      </c>
      <c r="B63" s="188" t="s">
        <v>95</v>
      </c>
      <c r="C63" s="188" t="s">
        <v>29</v>
      </c>
      <c r="D63" s="182">
        <v>0</v>
      </c>
      <c r="E63" s="182">
        <v>9808.2999999999993</v>
      </c>
      <c r="F63" s="155">
        <v>0</v>
      </c>
      <c r="G63" s="155">
        <v>0</v>
      </c>
      <c r="H63" s="155">
        <v>0</v>
      </c>
      <c r="I63" s="182">
        <v>0</v>
      </c>
      <c r="J63" s="155">
        <v>0</v>
      </c>
      <c r="K63" s="182">
        <v>9808.2999999999993</v>
      </c>
      <c r="L63" s="155">
        <v>0</v>
      </c>
      <c r="M63" s="155">
        <v>0</v>
      </c>
      <c r="N63" s="155">
        <v>0</v>
      </c>
      <c r="O63" s="155">
        <v>0</v>
      </c>
      <c r="P63" s="182">
        <v>1277.7</v>
      </c>
      <c r="Q63" s="155">
        <v>0</v>
      </c>
      <c r="R63" s="155">
        <v>0</v>
      </c>
      <c r="S63" s="155">
        <v>0</v>
      </c>
      <c r="T63" s="182">
        <v>872.4</v>
      </c>
      <c r="U63" s="170"/>
      <c r="V63" s="154" t="s">
        <v>25</v>
      </c>
      <c r="W63" s="154" t="s">
        <v>25</v>
      </c>
      <c r="X63" s="154" t="s">
        <v>25</v>
      </c>
      <c r="Y63" s="154"/>
      <c r="Z63" s="154" t="s">
        <v>25</v>
      </c>
      <c r="AA63" s="190"/>
      <c r="AB63" s="20">
        <f t="shared" si="0"/>
        <v>-8530.5999999999985</v>
      </c>
      <c r="AC63" s="2"/>
      <c r="AD63" s="2"/>
    </row>
    <row r="64" spans="1:39" ht="211.5" x14ac:dyDescent="0.6">
      <c r="A64" s="156" t="s">
        <v>96</v>
      </c>
      <c r="B64" s="188" t="s">
        <v>97</v>
      </c>
      <c r="C64" s="188" t="s">
        <v>29</v>
      </c>
      <c r="D64" s="182">
        <v>0</v>
      </c>
      <c r="E64" s="182">
        <v>11242.3</v>
      </c>
      <c r="F64" s="155">
        <v>0</v>
      </c>
      <c r="G64" s="155">
        <v>0</v>
      </c>
      <c r="H64" s="155">
        <v>0</v>
      </c>
      <c r="I64" s="182">
        <v>0</v>
      </c>
      <c r="J64" s="155">
        <v>0</v>
      </c>
      <c r="K64" s="182">
        <v>11242.3</v>
      </c>
      <c r="L64" s="155">
        <v>0</v>
      </c>
      <c r="M64" s="155">
        <v>0</v>
      </c>
      <c r="N64" s="155">
        <v>0</v>
      </c>
      <c r="O64" s="155">
        <v>0</v>
      </c>
      <c r="P64" s="182">
        <v>1858.9</v>
      </c>
      <c r="Q64" s="155">
        <v>0</v>
      </c>
      <c r="R64" s="155">
        <v>0</v>
      </c>
      <c r="S64" s="155">
        <v>0</v>
      </c>
      <c r="T64" s="182">
        <v>386.4</v>
      </c>
      <c r="U64" s="158"/>
      <c r="V64" s="154" t="s">
        <v>25</v>
      </c>
      <c r="W64" s="154" t="s">
        <v>25</v>
      </c>
      <c r="X64" s="154" t="s">
        <v>25</v>
      </c>
      <c r="Y64" s="154"/>
      <c r="Z64" s="154" t="s">
        <v>25</v>
      </c>
      <c r="AA64" s="19"/>
      <c r="AB64" s="20">
        <f t="shared" si="0"/>
        <v>-9383.4</v>
      </c>
      <c r="AC64" s="2"/>
      <c r="AD64" s="2"/>
    </row>
    <row r="65" spans="1:33" ht="272.25" customHeight="1" x14ac:dyDescent="0.6">
      <c r="A65" s="156" t="s">
        <v>98</v>
      </c>
      <c r="B65" s="188" t="s">
        <v>99</v>
      </c>
      <c r="C65" s="188" t="s">
        <v>29</v>
      </c>
      <c r="D65" s="182">
        <v>0</v>
      </c>
      <c r="E65" s="182">
        <v>11124121.199999999</v>
      </c>
      <c r="F65" s="155">
        <v>0</v>
      </c>
      <c r="G65" s="155">
        <v>0</v>
      </c>
      <c r="H65" s="155">
        <v>0</v>
      </c>
      <c r="I65" s="182">
        <v>0</v>
      </c>
      <c r="J65" s="155">
        <v>0</v>
      </c>
      <c r="K65" s="182">
        <v>11327042.199999999</v>
      </c>
      <c r="L65" s="155">
        <v>0</v>
      </c>
      <c r="M65" s="155">
        <v>0</v>
      </c>
      <c r="N65" s="155">
        <v>0</v>
      </c>
      <c r="O65" s="155">
        <v>0</v>
      </c>
      <c r="P65" s="182">
        <f>P66+P67</f>
        <v>2201393.3000000003</v>
      </c>
      <c r="Q65" s="155">
        <v>0</v>
      </c>
      <c r="R65" s="155">
        <v>0</v>
      </c>
      <c r="S65" s="155">
        <v>0</v>
      </c>
      <c r="T65" s="182">
        <f>T66+T68+T69+T70</f>
        <v>133880.70000000001</v>
      </c>
      <c r="U65" s="164"/>
      <c r="V65" s="154" t="s">
        <v>25</v>
      </c>
      <c r="W65" s="154" t="s">
        <v>25</v>
      </c>
      <c r="X65" s="154" t="s">
        <v>25</v>
      </c>
      <c r="Y65" s="154"/>
      <c r="Z65" s="154" t="s">
        <v>25</v>
      </c>
      <c r="AA65" s="19"/>
      <c r="AB65" s="20">
        <f t="shared" si="0"/>
        <v>-9125648.8999999985</v>
      </c>
      <c r="AC65" s="2"/>
      <c r="AD65" s="2"/>
    </row>
    <row r="66" spans="1:33" ht="409.6" customHeight="1" x14ac:dyDescent="0.6">
      <c r="A66" s="163" t="s">
        <v>100</v>
      </c>
      <c r="B66" s="188" t="s">
        <v>101</v>
      </c>
      <c r="C66" s="188" t="s">
        <v>29</v>
      </c>
      <c r="D66" s="182">
        <v>0</v>
      </c>
      <c r="E66" s="182">
        <v>769972.6</v>
      </c>
      <c r="F66" s="161">
        <v>0</v>
      </c>
      <c r="G66" s="161">
        <v>0</v>
      </c>
      <c r="H66" s="161">
        <v>0</v>
      </c>
      <c r="I66" s="182">
        <v>0</v>
      </c>
      <c r="J66" s="161">
        <v>0</v>
      </c>
      <c r="K66" s="182">
        <v>778519.6</v>
      </c>
      <c r="L66" s="161">
        <v>0</v>
      </c>
      <c r="M66" s="161">
        <v>0</v>
      </c>
      <c r="N66" s="161">
        <v>0</v>
      </c>
      <c r="O66" s="161">
        <v>0</v>
      </c>
      <c r="P66" s="182">
        <v>136655.4</v>
      </c>
      <c r="Q66" s="161">
        <v>0</v>
      </c>
      <c r="R66" s="161">
        <v>0</v>
      </c>
      <c r="S66" s="161">
        <v>0</v>
      </c>
      <c r="T66" s="182">
        <v>0</v>
      </c>
      <c r="U66" s="164" t="s">
        <v>478</v>
      </c>
      <c r="V66" s="26"/>
      <c r="W66" s="152" t="s">
        <v>102</v>
      </c>
      <c r="X66" s="154">
        <v>50</v>
      </c>
      <c r="Y66" s="154">
        <v>50</v>
      </c>
      <c r="Z66" s="187" t="s">
        <v>34</v>
      </c>
      <c r="AA66" s="188"/>
      <c r="AB66" s="20">
        <f t="shared" si="0"/>
        <v>-641864.19999999995</v>
      </c>
      <c r="AC66" s="2"/>
      <c r="AD66" s="2"/>
    </row>
    <row r="67" spans="1:33" ht="211.5" x14ac:dyDescent="0.6">
      <c r="A67" s="156" t="s">
        <v>103</v>
      </c>
      <c r="B67" s="188" t="s">
        <v>104</v>
      </c>
      <c r="C67" s="188" t="s">
        <v>29</v>
      </c>
      <c r="D67" s="182">
        <v>0</v>
      </c>
      <c r="E67" s="183">
        <v>10354148.6</v>
      </c>
      <c r="F67" s="157">
        <v>0</v>
      </c>
      <c r="G67" s="155">
        <v>0</v>
      </c>
      <c r="H67" s="155">
        <v>0</v>
      </c>
      <c r="I67" s="182">
        <v>0</v>
      </c>
      <c r="J67" s="155">
        <v>0</v>
      </c>
      <c r="K67" s="182">
        <v>10548522.6</v>
      </c>
      <c r="L67" s="155">
        <v>0</v>
      </c>
      <c r="M67" s="155">
        <v>0</v>
      </c>
      <c r="N67" s="155">
        <v>0</v>
      </c>
      <c r="O67" s="155">
        <v>0</v>
      </c>
      <c r="P67" s="182">
        <f>P68+P69+P70</f>
        <v>2064737.9000000001</v>
      </c>
      <c r="Q67" s="155">
        <v>0</v>
      </c>
      <c r="R67" s="155">
        <v>0</v>
      </c>
      <c r="S67" s="155">
        <v>0</v>
      </c>
      <c r="T67" s="182">
        <f>T68+T69+T70</f>
        <v>133880.70000000001</v>
      </c>
      <c r="U67" s="154"/>
      <c r="V67" s="154" t="s">
        <v>25</v>
      </c>
      <c r="W67" s="154" t="s">
        <v>25</v>
      </c>
      <c r="X67" s="154" t="s">
        <v>25</v>
      </c>
      <c r="Y67" s="154"/>
      <c r="Z67" s="154" t="s">
        <v>25</v>
      </c>
      <c r="AA67" s="19"/>
      <c r="AB67" s="20">
        <f t="shared" si="0"/>
        <v>-8483784.6999999993</v>
      </c>
      <c r="AC67" s="2"/>
      <c r="AD67" s="2"/>
    </row>
    <row r="68" spans="1:33" ht="394.5" customHeight="1" x14ac:dyDescent="0.6">
      <c r="A68" s="156" t="s">
        <v>105</v>
      </c>
      <c r="B68" s="188" t="s">
        <v>106</v>
      </c>
      <c r="C68" s="188" t="s">
        <v>29</v>
      </c>
      <c r="D68" s="182">
        <v>0</v>
      </c>
      <c r="E68" s="183">
        <v>10189403</v>
      </c>
      <c r="F68" s="157">
        <v>0</v>
      </c>
      <c r="G68" s="155">
        <v>0</v>
      </c>
      <c r="H68" s="155">
        <v>0</v>
      </c>
      <c r="I68" s="182">
        <v>0</v>
      </c>
      <c r="J68" s="155">
        <v>0</v>
      </c>
      <c r="K68" s="182">
        <v>10383777</v>
      </c>
      <c r="L68" s="155">
        <v>0</v>
      </c>
      <c r="M68" s="155">
        <v>0</v>
      </c>
      <c r="N68" s="155">
        <v>0</v>
      </c>
      <c r="O68" s="155">
        <v>0</v>
      </c>
      <c r="P68" s="182">
        <v>2052863.7</v>
      </c>
      <c r="Q68" s="155">
        <v>0</v>
      </c>
      <c r="R68" s="155">
        <v>0</v>
      </c>
      <c r="S68" s="155">
        <v>0</v>
      </c>
      <c r="T68" s="182">
        <v>130336</v>
      </c>
      <c r="U68" s="188" t="s">
        <v>479</v>
      </c>
      <c r="V68" s="154"/>
      <c r="W68" s="187" t="s">
        <v>33</v>
      </c>
      <c r="X68" s="153">
        <v>178155</v>
      </c>
      <c r="Y68" s="153">
        <f>85847+306</f>
        <v>86153</v>
      </c>
      <c r="Z68" s="187" t="s">
        <v>411</v>
      </c>
      <c r="AA68" s="188" t="s">
        <v>435</v>
      </c>
      <c r="AB68" s="20">
        <f t="shared" si="0"/>
        <v>-8330913.2999999998</v>
      </c>
      <c r="AC68" s="2"/>
      <c r="AD68" s="2"/>
      <c r="AG68" s="20">
        <f>P68/K68*100</f>
        <v>19.769913202103627</v>
      </c>
    </row>
    <row r="69" spans="1:33" ht="387.75" x14ac:dyDescent="0.6">
      <c r="A69" s="156" t="s">
        <v>107</v>
      </c>
      <c r="B69" s="188" t="s">
        <v>108</v>
      </c>
      <c r="C69" s="188" t="s">
        <v>29</v>
      </c>
      <c r="D69" s="182">
        <v>0</v>
      </c>
      <c r="E69" s="182">
        <v>140108.5</v>
      </c>
      <c r="F69" s="155">
        <v>0</v>
      </c>
      <c r="G69" s="155">
        <v>0</v>
      </c>
      <c r="H69" s="155">
        <v>0</v>
      </c>
      <c r="I69" s="182">
        <v>0</v>
      </c>
      <c r="J69" s="155">
        <v>0</v>
      </c>
      <c r="K69" s="182">
        <v>140108.5</v>
      </c>
      <c r="L69" s="155">
        <v>0</v>
      </c>
      <c r="M69" s="155">
        <v>0</v>
      </c>
      <c r="N69" s="155">
        <v>0</v>
      </c>
      <c r="O69" s="155">
        <v>0</v>
      </c>
      <c r="P69" s="182">
        <v>7289.6</v>
      </c>
      <c r="Q69" s="155">
        <v>0</v>
      </c>
      <c r="R69" s="155">
        <v>0</v>
      </c>
      <c r="S69" s="155">
        <v>0</v>
      </c>
      <c r="T69" s="182">
        <v>2194.5</v>
      </c>
      <c r="U69" s="188" t="s">
        <v>480</v>
      </c>
      <c r="V69" s="154"/>
      <c r="W69" s="187" t="s">
        <v>102</v>
      </c>
      <c r="X69" s="154">
        <v>34</v>
      </c>
      <c r="Y69" s="154">
        <v>0</v>
      </c>
      <c r="Z69" s="187" t="s">
        <v>411</v>
      </c>
      <c r="AA69" s="188" t="s">
        <v>523</v>
      </c>
      <c r="AB69" s="20">
        <f t="shared" si="0"/>
        <v>-132818.9</v>
      </c>
      <c r="AC69" s="2"/>
      <c r="AD69" s="2"/>
    </row>
    <row r="70" spans="1:33" ht="408.75" customHeight="1" x14ac:dyDescent="0.6">
      <c r="A70" s="163" t="s">
        <v>109</v>
      </c>
      <c r="B70" s="188" t="s">
        <v>110</v>
      </c>
      <c r="C70" s="188" t="s">
        <v>29</v>
      </c>
      <c r="D70" s="182">
        <v>0</v>
      </c>
      <c r="E70" s="182">
        <v>24637.1</v>
      </c>
      <c r="F70" s="161">
        <v>0</v>
      </c>
      <c r="G70" s="161">
        <v>0</v>
      </c>
      <c r="H70" s="161">
        <v>0</v>
      </c>
      <c r="I70" s="182">
        <v>0</v>
      </c>
      <c r="J70" s="161">
        <v>0</v>
      </c>
      <c r="K70" s="182">
        <v>24637.1</v>
      </c>
      <c r="L70" s="161">
        <v>0</v>
      </c>
      <c r="M70" s="161">
        <v>0</v>
      </c>
      <c r="N70" s="161">
        <v>0</v>
      </c>
      <c r="O70" s="161">
        <v>0</v>
      </c>
      <c r="P70" s="182">
        <v>4584.6000000000004</v>
      </c>
      <c r="Q70" s="161">
        <v>0</v>
      </c>
      <c r="R70" s="161">
        <v>0</v>
      </c>
      <c r="S70" s="161">
        <v>0</v>
      </c>
      <c r="T70" s="182">
        <v>1350.2</v>
      </c>
      <c r="U70" s="188" t="s">
        <v>481</v>
      </c>
      <c r="V70" s="152"/>
      <c r="W70" s="26" t="s">
        <v>33</v>
      </c>
      <c r="X70" s="159">
        <v>9737</v>
      </c>
      <c r="Y70" s="159">
        <v>9732</v>
      </c>
      <c r="Z70" s="187" t="s">
        <v>411</v>
      </c>
      <c r="AA70" s="188" t="s">
        <v>436</v>
      </c>
      <c r="AB70" s="20">
        <f t="shared" si="0"/>
        <v>-20052.5</v>
      </c>
      <c r="AC70" s="2"/>
      <c r="AD70" s="2"/>
    </row>
    <row r="71" spans="1:33" ht="408.75" customHeight="1" x14ac:dyDescent="0.6">
      <c r="A71" s="163" t="s">
        <v>50</v>
      </c>
      <c r="B71" s="188" t="s">
        <v>111</v>
      </c>
      <c r="C71" s="188" t="s">
        <v>29</v>
      </c>
      <c r="D71" s="182">
        <v>0</v>
      </c>
      <c r="E71" s="182">
        <v>1633.6</v>
      </c>
      <c r="F71" s="161">
        <v>0</v>
      </c>
      <c r="G71" s="161">
        <v>0</v>
      </c>
      <c r="H71" s="161">
        <v>0</v>
      </c>
      <c r="I71" s="182">
        <v>0</v>
      </c>
      <c r="J71" s="161">
        <v>0</v>
      </c>
      <c r="K71" s="182">
        <v>1633.6</v>
      </c>
      <c r="L71" s="161">
        <v>0</v>
      </c>
      <c r="M71" s="161">
        <v>0</v>
      </c>
      <c r="N71" s="161">
        <v>0</v>
      </c>
      <c r="O71" s="161">
        <v>0</v>
      </c>
      <c r="P71" s="182">
        <v>0</v>
      </c>
      <c r="Q71" s="161">
        <v>0</v>
      </c>
      <c r="R71" s="161">
        <v>0</v>
      </c>
      <c r="S71" s="161">
        <v>0</v>
      </c>
      <c r="T71" s="182">
        <v>0</v>
      </c>
      <c r="U71" s="165" t="s">
        <v>482</v>
      </c>
      <c r="V71" s="152"/>
      <c r="W71" s="152" t="s">
        <v>102</v>
      </c>
      <c r="X71" s="154">
        <v>6</v>
      </c>
      <c r="Y71" s="154">
        <v>0</v>
      </c>
      <c r="Z71" s="187" t="s">
        <v>411</v>
      </c>
      <c r="AA71" s="160" t="s">
        <v>437</v>
      </c>
      <c r="AB71" s="20">
        <f t="shared" si="0"/>
        <v>-1633.6</v>
      </c>
      <c r="AC71" s="2"/>
      <c r="AD71" s="2"/>
    </row>
    <row r="72" spans="1:33" ht="408.75" customHeight="1" x14ac:dyDescent="0.6">
      <c r="A72" s="152" t="s">
        <v>53</v>
      </c>
      <c r="B72" s="188" t="s">
        <v>112</v>
      </c>
      <c r="C72" s="188" t="s">
        <v>29</v>
      </c>
      <c r="D72" s="182">
        <v>0</v>
      </c>
      <c r="E72" s="182">
        <v>3462.9</v>
      </c>
      <c r="F72" s="161">
        <v>0</v>
      </c>
      <c r="G72" s="161">
        <v>0</v>
      </c>
      <c r="H72" s="161">
        <v>0</v>
      </c>
      <c r="I72" s="182">
        <v>0</v>
      </c>
      <c r="J72" s="161">
        <v>0</v>
      </c>
      <c r="K72" s="182">
        <v>3462.9</v>
      </c>
      <c r="L72" s="161">
        <v>0</v>
      </c>
      <c r="M72" s="161">
        <v>0</v>
      </c>
      <c r="N72" s="161">
        <v>0</v>
      </c>
      <c r="O72" s="161">
        <v>0</v>
      </c>
      <c r="P72" s="182">
        <v>0</v>
      </c>
      <c r="Q72" s="161">
        <v>0</v>
      </c>
      <c r="R72" s="161">
        <v>0</v>
      </c>
      <c r="S72" s="161">
        <v>0</v>
      </c>
      <c r="T72" s="182">
        <v>0</v>
      </c>
      <c r="U72" s="152" t="s">
        <v>483</v>
      </c>
      <c r="V72" s="152"/>
      <c r="W72" s="152" t="s">
        <v>113</v>
      </c>
      <c r="X72" s="154">
        <v>3</v>
      </c>
      <c r="Y72" s="154">
        <v>0</v>
      </c>
      <c r="Z72" s="187" t="s">
        <v>411</v>
      </c>
      <c r="AA72" s="188" t="s">
        <v>438</v>
      </c>
      <c r="AB72" s="20">
        <f t="shared" si="0"/>
        <v>-3462.9</v>
      </c>
      <c r="AC72" s="30"/>
      <c r="AD72" s="30"/>
    </row>
    <row r="73" spans="1:33" ht="408" customHeight="1" x14ac:dyDescent="0.6">
      <c r="A73" s="152" t="s">
        <v>114</v>
      </c>
      <c r="B73" s="188" t="s">
        <v>390</v>
      </c>
      <c r="C73" s="188" t="s">
        <v>29</v>
      </c>
      <c r="D73" s="182">
        <v>0</v>
      </c>
      <c r="E73" s="182">
        <v>1260</v>
      </c>
      <c r="F73" s="161">
        <v>0</v>
      </c>
      <c r="G73" s="161">
        <v>0</v>
      </c>
      <c r="H73" s="161">
        <v>0</v>
      </c>
      <c r="I73" s="182">
        <v>0</v>
      </c>
      <c r="J73" s="161">
        <v>0</v>
      </c>
      <c r="K73" s="182">
        <v>1260</v>
      </c>
      <c r="L73" s="161">
        <v>0</v>
      </c>
      <c r="M73" s="161">
        <v>0</v>
      </c>
      <c r="N73" s="161">
        <v>0</v>
      </c>
      <c r="O73" s="161">
        <v>0</v>
      </c>
      <c r="P73" s="182">
        <v>0</v>
      </c>
      <c r="Q73" s="161">
        <v>0</v>
      </c>
      <c r="R73" s="161">
        <v>0</v>
      </c>
      <c r="S73" s="161">
        <v>0</v>
      </c>
      <c r="T73" s="182">
        <v>0</v>
      </c>
      <c r="U73" s="152" t="s">
        <v>484</v>
      </c>
      <c r="V73" s="152"/>
      <c r="W73" s="152" t="s">
        <v>115</v>
      </c>
      <c r="X73" s="154">
        <v>25</v>
      </c>
      <c r="Y73" s="154">
        <v>0</v>
      </c>
      <c r="Z73" s="187" t="s">
        <v>411</v>
      </c>
      <c r="AA73" s="188" t="s">
        <v>437</v>
      </c>
      <c r="AB73" s="20">
        <f t="shared" si="0"/>
        <v>-1260</v>
      </c>
      <c r="AC73" s="2"/>
      <c r="AD73" s="2"/>
    </row>
    <row r="74" spans="1:33" ht="401.25" customHeight="1" x14ac:dyDescent="0.6">
      <c r="A74" s="163" t="s">
        <v>116</v>
      </c>
      <c r="B74" s="188" t="s">
        <v>117</v>
      </c>
      <c r="C74" s="188" t="s">
        <v>29</v>
      </c>
      <c r="D74" s="182">
        <v>0</v>
      </c>
      <c r="E74" s="182">
        <v>700</v>
      </c>
      <c r="F74" s="161">
        <v>0</v>
      </c>
      <c r="G74" s="161">
        <v>0</v>
      </c>
      <c r="H74" s="161">
        <v>0</v>
      </c>
      <c r="I74" s="182">
        <v>0</v>
      </c>
      <c r="J74" s="161">
        <v>0</v>
      </c>
      <c r="K74" s="182">
        <v>700</v>
      </c>
      <c r="L74" s="161">
        <v>0</v>
      </c>
      <c r="M74" s="161">
        <v>0</v>
      </c>
      <c r="N74" s="161">
        <v>0</v>
      </c>
      <c r="O74" s="161">
        <v>0</v>
      </c>
      <c r="P74" s="182">
        <v>0</v>
      </c>
      <c r="Q74" s="161">
        <v>0</v>
      </c>
      <c r="R74" s="161">
        <v>0</v>
      </c>
      <c r="S74" s="161">
        <v>0</v>
      </c>
      <c r="T74" s="182">
        <v>0</v>
      </c>
      <c r="U74" s="165" t="s">
        <v>485</v>
      </c>
      <c r="V74" s="26"/>
      <c r="W74" s="152" t="s">
        <v>33</v>
      </c>
      <c r="X74" s="159">
        <v>1020</v>
      </c>
      <c r="Y74" s="154">
        <v>0</v>
      </c>
      <c r="Z74" s="187" t="s">
        <v>411</v>
      </c>
      <c r="AA74" s="188" t="s">
        <v>437</v>
      </c>
      <c r="AB74" s="20">
        <f t="shared" si="0"/>
        <v>-700</v>
      </c>
      <c r="AC74" s="2"/>
      <c r="AD74" s="2"/>
    </row>
    <row r="75" spans="1:33" ht="387.75" x14ac:dyDescent="0.6">
      <c r="A75" s="156" t="s">
        <v>118</v>
      </c>
      <c r="B75" s="188" t="s">
        <v>119</v>
      </c>
      <c r="C75" s="188" t="s">
        <v>29</v>
      </c>
      <c r="D75" s="182">
        <v>0</v>
      </c>
      <c r="E75" s="182">
        <v>15832.4</v>
      </c>
      <c r="F75" s="155">
        <v>0</v>
      </c>
      <c r="G75" s="155">
        <v>0</v>
      </c>
      <c r="H75" s="155">
        <v>0</v>
      </c>
      <c r="I75" s="182">
        <v>0</v>
      </c>
      <c r="J75" s="155">
        <v>0</v>
      </c>
      <c r="K75" s="182">
        <v>15832.4</v>
      </c>
      <c r="L75" s="155">
        <v>0</v>
      </c>
      <c r="M75" s="155">
        <v>0</v>
      </c>
      <c r="N75" s="155">
        <v>0</v>
      </c>
      <c r="O75" s="155">
        <v>0</v>
      </c>
      <c r="P75" s="182">
        <v>4094.1</v>
      </c>
      <c r="Q75" s="155">
        <v>0</v>
      </c>
      <c r="R75" s="155">
        <v>0</v>
      </c>
      <c r="S75" s="155">
        <v>0</v>
      </c>
      <c r="T75" s="182">
        <v>4037.9</v>
      </c>
      <c r="U75" s="188" t="s">
        <v>486</v>
      </c>
      <c r="V75" s="154"/>
      <c r="W75" s="187" t="s">
        <v>33</v>
      </c>
      <c r="X75" s="154">
        <v>290</v>
      </c>
      <c r="Y75" s="154">
        <v>287</v>
      </c>
      <c r="Z75" s="187" t="s">
        <v>411</v>
      </c>
      <c r="AA75" s="188" t="s">
        <v>437</v>
      </c>
      <c r="AB75" s="20">
        <f t="shared" si="0"/>
        <v>-11738.3</v>
      </c>
      <c r="AC75" s="2"/>
      <c r="AD75" s="2"/>
    </row>
    <row r="76" spans="1:33" ht="408.75" customHeight="1" x14ac:dyDescent="0.6">
      <c r="A76" s="238" t="s">
        <v>120</v>
      </c>
      <c r="B76" s="236" t="s">
        <v>381</v>
      </c>
      <c r="C76" s="236" t="s">
        <v>29</v>
      </c>
      <c r="D76" s="232">
        <v>0</v>
      </c>
      <c r="E76" s="232">
        <v>1000</v>
      </c>
      <c r="F76" s="232">
        <v>0</v>
      </c>
      <c r="G76" s="232">
        <v>0</v>
      </c>
      <c r="H76" s="232">
        <v>0</v>
      </c>
      <c r="I76" s="232">
        <v>0</v>
      </c>
      <c r="J76" s="232">
        <v>0</v>
      </c>
      <c r="K76" s="232">
        <v>1000</v>
      </c>
      <c r="L76" s="232">
        <v>0</v>
      </c>
      <c r="M76" s="232">
        <v>0</v>
      </c>
      <c r="N76" s="232">
        <v>0</v>
      </c>
      <c r="O76" s="232">
        <v>0</v>
      </c>
      <c r="P76" s="232">
        <v>0</v>
      </c>
      <c r="Q76" s="234">
        <v>0</v>
      </c>
      <c r="R76" s="234">
        <v>0</v>
      </c>
      <c r="S76" s="234">
        <v>0</v>
      </c>
      <c r="T76" s="232">
        <v>0</v>
      </c>
      <c r="U76" s="236" t="s">
        <v>487</v>
      </c>
      <c r="V76" s="224"/>
      <c r="W76" s="230" t="s">
        <v>121</v>
      </c>
      <c r="X76" s="224">
        <v>200</v>
      </c>
      <c r="Y76" s="224">
        <v>0</v>
      </c>
      <c r="Z76" s="230" t="s">
        <v>411</v>
      </c>
      <c r="AA76" s="236" t="s">
        <v>488</v>
      </c>
      <c r="AB76" s="20">
        <f t="shared" si="0"/>
        <v>-1000</v>
      </c>
      <c r="AC76" s="2"/>
      <c r="AD76" s="2"/>
      <c r="AG76" s="20">
        <f>1000/1250*100</f>
        <v>80</v>
      </c>
    </row>
    <row r="77" spans="1:33" ht="108.75" customHeight="1" x14ac:dyDescent="0.6">
      <c r="A77" s="239"/>
      <c r="B77" s="237"/>
      <c r="C77" s="237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5"/>
      <c r="R77" s="235"/>
      <c r="S77" s="235"/>
      <c r="T77" s="233"/>
      <c r="U77" s="237"/>
      <c r="V77" s="225"/>
      <c r="W77" s="231"/>
      <c r="X77" s="225"/>
      <c r="Y77" s="225"/>
      <c r="Z77" s="231"/>
      <c r="AA77" s="237"/>
      <c r="AB77" s="20">
        <f t="shared" si="0"/>
        <v>0</v>
      </c>
      <c r="AC77" s="2"/>
      <c r="AD77" s="2"/>
      <c r="AG77" s="20"/>
    </row>
    <row r="78" spans="1:33" ht="408.75" customHeight="1" x14ac:dyDescent="0.45">
      <c r="A78" s="152" t="s">
        <v>122</v>
      </c>
      <c r="B78" s="188" t="s">
        <v>123</v>
      </c>
      <c r="C78" s="188" t="s">
        <v>29</v>
      </c>
      <c r="D78" s="182">
        <v>0</v>
      </c>
      <c r="E78" s="182">
        <v>32910</v>
      </c>
      <c r="F78" s="161">
        <v>0</v>
      </c>
      <c r="G78" s="161">
        <v>0</v>
      </c>
      <c r="H78" s="161">
        <v>0</v>
      </c>
      <c r="I78" s="182">
        <v>0</v>
      </c>
      <c r="J78" s="161">
        <v>0</v>
      </c>
      <c r="K78" s="182">
        <v>32910</v>
      </c>
      <c r="L78" s="161">
        <v>0</v>
      </c>
      <c r="M78" s="161">
        <v>0</v>
      </c>
      <c r="N78" s="161">
        <v>0</v>
      </c>
      <c r="O78" s="161">
        <v>0</v>
      </c>
      <c r="P78" s="182">
        <v>0</v>
      </c>
      <c r="Q78" s="161">
        <v>0</v>
      </c>
      <c r="R78" s="161">
        <v>0</v>
      </c>
      <c r="S78" s="161">
        <v>0</v>
      </c>
      <c r="T78" s="182">
        <v>0</v>
      </c>
      <c r="U78" s="152" t="s">
        <v>489</v>
      </c>
      <c r="V78" s="26"/>
      <c r="W78" s="152" t="s">
        <v>124</v>
      </c>
      <c r="X78" s="187" t="s">
        <v>404</v>
      </c>
      <c r="Y78" s="220">
        <v>0</v>
      </c>
      <c r="Z78" s="187" t="s">
        <v>411</v>
      </c>
      <c r="AA78" s="188" t="s">
        <v>429</v>
      </c>
      <c r="AB78" s="20">
        <f t="shared" ref="AB78:AB121" si="3">P78-K78</f>
        <v>-32910</v>
      </c>
      <c r="AC78" s="31"/>
      <c r="AD78" s="31"/>
    </row>
    <row r="79" spans="1:33" ht="408.75" customHeight="1" x14ac:dyDescent="0.45">
      <c r="A79" s="152" t="s">
        <v>125</v>
      </c>
      <c r="B79" s="188" t="s">
        <v>529</v>
      </c>
      <c r="C79" s="188" t="s">
        <v>29</v>
      </c>
      <c r="D79" s="182">
        <v>0</v>
      </c>
      <c r="E79" s="183">
        <v>4400</v>
      </c>
      <c r="F79" s="161">
        <v>0</v>
      </c>
      <c r="G79" s="161">
        <v>0</v>
      </c>
      <c r="H79" s="161">
        <v>0</v>
      </c>
      <c r="I79" s="182">
        <v>0</v>
      </c>
      <c r="J79" s="161">
        <v>0</v>
      </c>
      <c r="K79" s="182">
        <v>4400</v>
      </c>
      <c r="L79" s="161">
        <v>0</v>
      </c>
      <c r="M79" s="161">
        <v>0</v>
      </c>
      <c r="N79" s="161">
        <v>0</v>
      </c>
      <c r="O79" s="161">
        <v>0</v>
      </c>
      <c r="P79" s="182">
        <v>0</v>
      </c>
      <c r="Q79" s="161">
        <v>0</v>
      </c>
      <c r="R79" s="161">
        <v>0</v>
      </c>
      <c r="S79" s="161">
        <v>0</v>
      </c>
      <c r="T79" s="182">
        <v>0</v>
      </c>
      <c r="U79" s="165" t="s">
        <v>490</v>
      </c>
      <c r="V79" s="26"/>
      <c r="W79" s="152" t="s">
        <v>126</v>
      </c>
      <c r="X79" s="153">
        <v>2</v>
      </c>
      <c r="Y79" s="154">
        <v>0</v>
      </c>
      <c r="Z79" s="187" t="s">
        <v>411</v>
      </c>
      <c r="AA79" s="188" t="s">
        <v>438</v>
      </c>
      <c r="AB79" s="20">
        <f t="shared" si="3"/>
        <v>-4400</v>
      </c>
      <c r="AC79" s="31"/>
      <c r="AD79" s="31"/>
    </row>
    <row r="80" spans="1:33" ht="408.75" customHeight="1" x14ac:dyDescent="0.45">
      <c r="A80" s="152" t="s">
        <v>308</v>
      </c>
      <c r="B80" s="188" t="s">
        <v>401</v>
      </c>
      <c r="C80" s="188" t="s">
        <v>29</v>
      </c>
      <c r="D80" s="182"/>
      <c r="E80" s="183">
        <v>20000</v>
      </c>
      <c r="F80" s="161"/>
      <c r="G80" s="161"/>
      <c r="H80" s="161"/>
      <c r="I80" s="182"/>
      <c r="J80" s="161"/>
      <c r="K80" s="182">
        <v>20000</v>
      </c>
      <c r="L80" s="161"/>
      <c r="M80" s="161"/>
      <c r="N80" s="161"/>
      <c r="O80" s="161"/>
      <c r="P80" s="182">
        <v>0</v>
      </c>
      <c r="Q80" s="161"/>
      <c r="R80" s="161"/>
      <c r="S80" s="161"/>
      <c r="T80" s="182">
        <v>0</v>
      </c>
      <c r="U80" s="165" t="s">
        <v>491</v>
      </c>
      <c r="V80" s="26"/>
      <c r="W80" s="152"/>
      <c r="X80" s="153" t="s">
        <v>405</v>
      </c>
      <c r="Y80" s="154">
        <v>0</v>
      </c>
      <c r="Z80" s="187" t="s">
        <v>411</v>
      </c>
      <c r="AA80" s="188" t="s">
        <v>488</v>
      </c>
      <c r="AB80" s="20">
        <f t="shared" si="3"/>
        <v>-20000</v>
      </c>
      <c r="AC80" s="31"/>
      <c r="AD80" s="31"/>
    </row>
    <row r="81" spans="1:39" ht="408.75" customHeight="1" x14ac:dyDescent="0.45">
      <c r="A81" s="152" t="s">
        <v>56</v>
      </c>
      <c r="B81" s="188" t="s">
        <v>400</v>
      </c>
      <c r="C81" s="188" t="s">
        <v>29</v>
      </c>
      <c r="D81" s="182"/>
      <c r="E81" s="183">
        <v>13033.4</v>
      </c>
      <c r="F81" s="161"/>
      <c r="G81" s="161"/>
      <c r="H81" s="161"/>
      <c r="I81" s="182"/>
      <c r="J81" s="161"/>
      <c r="K81" s="182">
        <v>13033.4</v>
      </c>
      <c r="L81" s="161"/>
      <c r="M81" s="161"/>
      <c r="N81" s="161"/>
      <c r="O81" s="161"/>
      <c r="P81" s="182">
        <v>0</v>
      </c>
      <c r="Q81" s="161"/>
      <c r="R81" s="161"/>
      <c r="S81" s="161"/>
      <c r="T81" s="182">
        <v>0</v>
      </c>
      <c r="U81" s="165" t="s">
        <v>492</v>
      </c>
      <c r="V81" s="26"/>
      <c r="W81" s="152" t="s">
        <v>33</v>
      </c>
      <c r="X81" s="153">
        <v>724</v>
      </c>
      <c r="Y81" s="154">
        <v>0</v>
      </c>
      <c r="Z81" s="187" t="s">
        <v>411</v>
      </c>
      <c r="AA81" s="188" t="s">
        <v>493</v>
      </c>
      <c r="AB81" s="20">
        <f t="shared" si="3"/>
        <v>-13033.4</v>
      </c>
      <c r="AC81" s="31"/>
      <c r="AD81" s="31"/>
    </row>
    <row r="82" spans="1:39" ht="138" x14ac:dyDescent="0.6">
      <c r="A82" s="156" t="s">
        <v>127</v>
      </c>
      <c r="B82" s="17" t="s">
        <v>128</v>
      </c>
      <c r="C82" s="17"/>
      <c r="D82" s="181">
        <f>D83+D87+D95+D96+D97+D102+D98+D100+D101+D103+D104+D106+D107+D110+D111+D112+D113+D114+D116+D118+D119+D121+D108</f>
        <v>9645753.9000000004</v>
      </c>
      <c r="E82" s="181">
        <f>E83+E87+E95+E96+E97+E101+E103+E104+E106+E108+E109+E110+E111+E112+E113+E114+E116+E118+E121</f>
        <v>14922619.600000001</v>
      </c>
      <c r="F82" s="18">
        <f>F83+F87+F95+F96+F97+F102+F98+F100+F101+F103+F104+F106+F107+F110+F111+F112+F113+F114+F116+F118+F119+F121</f>
        <v>0</v>
      </c>
      <c r="G82" s="18">
        <f>G83+G87+G95+G96+G97+G102+G98+G100+G101+G103+G104+G106+G107+G110+G111+G112+G113+G114+G116+G118+G119+G121</f>
        <v>0</v>
      </c>
      <c r="H82" s="18">
        <f>H83+H87+H95+H96+H97+H102+H98+H100+H101+H103+H104+H106+H107+H110+H111+H112+H113+H114+H116+H118+H119+H121</f>
        <v>0</v>
      </c>
      <c r="I82" s="181">
        <f>I83+I87+I95+I96+I97+I102+I98+I100+I101+I103+I104+I106+I107+I110+I111+I112+I113+I114+I116+I118+I119+I121</f>
        <v>9645753.9000000004</v>
      </c>
      <c r="J82" s="18">
        <f>J83+J87+J95+J96+J97+J102+J98+J100+J101+J103+J104+J106+J107+J110+J111+J112+J113+J114+J116+J118+J119+J121</f>
        <v>0</v>
      </c>
      <c r="K82" s="181">
        <f>K83+K87+K95+K96+K97+K101+K103+K104+K106+K108+K109+K110+K111+K112+K113+K114+K116+K118+K121</f>
        <v>15185587.600000001</v>
      </c>
      <c r="L82" s="18">
        <f>L83+L87+L95+L96+L97+L102+L98+L100+L101+L103+L104+L106+L107+L110+L111+L112+L113+L114+L116+L118+L119+L121+L108</f>
        <v>0</v>
      </c>
      <c r="M82" s="18">
        <f>M83+M87+M95+M96+M97+M102+M98+M100+M101+M103+M104+M106+M107+M110+M111+M112+M113+M114+M116+M118+M119+M121+M108</f>
        <v>0</v>
      </c>
      <c r="N82" s="18">
        <f>N98+N100+N102+N119+N107</f>
        <v>1747500.3</v>
      </c>
      <c r="O82" s="18">
        <f>O83+O87+O95+O96+O97+O102+O98+O100+O101+O103+O104+O106+O107+O110+O111+O112+O113+O114+O116+O118+O119+O121+O108</f>
        <v>0</v>
      </c>
      <c r="P82" s="181">
        <f>P83+P87+P95+P96+P97+P102+P98+P100+P101+P103+P104+P106+P107+P110+P111+P112+P113+P114+P116+P118+P119+P121+P108+P109</f>
        <v>3201534.1999999997</v>
      </c>
      <c r="Q82" s="18">
        <f>Q83+Q87+Q95+Q96+Q97+Q102+Q98+Q100+Q101+Q103+Q104+Q106+Q107+Q110+Q111+Q112+Q113+Q114+Q116+Q118+Q119+Q121+Q108</f>
        <v>0</v>
      </c>
      <c r="R82" s="18">
        <f>R83+R87+R95+R96+R97+R102+R98+R100+R101+R103+R104+R106+R107+R110+R111+R112+R113+R114+R116+R118+R119+R121+R108</f>
        <v>0</v>
      </c>
      <c r="S82" s="18">
        <f>S83+S87+S95+S96+S97+S102+S98+S100+S101+S103+S104+S106+S107+S110+S111+S112+S113+S114+S116+S118+S119+S121+S108</f>
        <v>0</v>
      </c>
      <c r="T82" s="181">
        <f>T83+T87+T95+T96+T97+T102+T98+T100+T101+T103+T104+T106+T107+T110+T111+T112+T113+T114+T116+T118+T119+T121+T108</f>
        <v>16409.05</v>
      </c>
      <c r="U82" s="16" t="s">
        <v>25</v>
      </c>
      <c r="V82" s="16" t="s">
        <v>25</v>
      </c>
      <c r="W82" s="16" t="s">
        <v>25</v>
      </c>
      <c r="X82" s="16" t="s">
        <v>25</v>
      </c>
      <c r="Y82" s="16"/>
      <c r="Z82" s="16" t="s">
        <v>25</v>
      </c>
      <c r="AA82" s="32"/>
      <c r="AB82" s="20">
        <f t="shared" si="3"/>
        <v>-11984053.400000002</v>
      </c>
      <c r="AC82" s="21">
        <f>(N82+P82)/(I82+K82)*100</f>
        <v>19.930596580937845</v>
      </c>
      <c r="AD82" s="2"/>
      <c r="AG82" s="21">
        <f>N82/I82*100</f>
        <v>18.116782971209748</v>
      </c>
      <c r="AH82" s="21">
        <f>P82/K82*100</f>
        <v>21.082715297760355</v>
      </c>
      <c r="AM82" s="21">
        <f>P82+N82-K82-I82</f>
        <v>-19882307</v>
      </c>
    </row>
    <row r="83" spans="1:39" ht="351" customHeight="1" x14ac:dyDescent="0.6">
      <c r="A83" s="163" t="s">
        <v>35</v>
      </c>
      <c r="B83" s="188" t="s">
        <v>129</v>
      </c>
      <c r="C83" s="188" t="s">
        <v>29</v>
      </c>
      <c r="D83" s="182">
        <v>0</v>
      </c>
      <c r="E83" s="182">
        <v>2473699</v>
      </c>
      <c r="F83" s="161">
        <v>0</v>
      </c>
      <c r="G83" s="161">
        <v>0</v>
      </c>
      <c r="H83" s="161">
        <v>0</v>
      </c>
      <c r="I83" s="182">
        <v>0</v>
      </c>
      <c r="J83" s="161">
        <v>0</v>
      </c>
      <c r="K83" s="182">
        <v>2503052</v>
      </c>
      <c r="L83" s="161">
        <v>0</v>
      </c>
      <c r="M83" s="161">
        <v>0</v>
      </c>
      <c r="N83" s="161">
        <v>0</v>
      </c>
      <c r="O83" s="161">
        <v>0</v>
      </c>
      <c r="P83" s="182">
        <f>P84</f>
        <v>459248.6</v>
      </c>
      <c r="Q83" s="161">
        <v>0</v>
      </c>
      <c r="R83" s="161">
        <v>0</v>
      </c>
      <c r="S83" s="161">
        <v>0</v>
      </c>
      <c r="T83" s="182">
        <v>0</v>
      </c>
      <c r="U83" s="26" t="s">
        <v>25</v>
      </c>
      <c r="V83" s="26" t="s">
        <v>25</v>
      </c>
      <c r="W83" s="26" t="s">
        <v>25</v>
      </c>
      <c r="X83" s="154" t="s">
        <v>25</v>
      </c>
      <c r="Y83" s="154"/>
      <c r="Z83" s="154" t="s">
        <v>25</v>
      </c>
      <c r="AA83" s="19"/>
      <c r="AB83" s="20">
        <f t="shared" si="3"/>
        <v>-2043803.4</v>
      </c>
      <c r="AC83" s="2"/>
      <c r="AD83" s="2"/>
    </row>
    <row r="84" spans="1:39" ht="380.25" customHeight="1" x14ac:dyDescent="0.6">
      <c r="A84" s="238" t="s">
        <v>96</v>
      </c>
      <c r="B84" s="236" t="s">
        <v>101</v>
      </c>
      <c r="C84" s="236" t="s">
        <v>29</v>
      </c>
      <c r="D84" s="232">
        <v>0</v>
      </c>
      <c r="E84" s="232">
        <v>2473699</v>
      </c>
      <c r="F84" s="234">
        <v>0</v>
      </c>
      <c r="G84" s="234">
        <v>0</v>
      </c>
      <c r="H84" s="234">
        <v>0</v>
      </c>
      <c r="I84" s="232">
        <v>0</v>
      </c>
      <c r="J84" s="234">
        <v>0</v>
      </c>
      <c r="K84" s="232">
        <v>2503052</v>
      </c>
      <c r="L84" s="234">
        <v>0</v>
      </c>
      <c r="M84" s="234">
        <v>0</v>
      </c>
      <c r="N84" s="234">
        <v>0</v>
      </c>
      <c r="O84" s="234">
        <v>0</v>
      </c>
      <c r="P84" s="232">
        <v>459248.6</v>
      </c>
      <c r="Q84" s="234">
        <v>0</v>
      </c>
      <c r="R84" s="234">
        <v>0</v>
      </c>
      <c r="S84" s="234">
        <v>0</v>
      </c>
      <c r="T84" s="232">
        <v>0</v>
      </c>
      <c r="U84" s="236" t="s">
        <v>494</v>
      </c>
      <c r="V84" s="224"/>
      <c r="W84" s="224" t="s">
        <v>33</v>
      </c>
      <c r="X84" s="242">
        <v>42531</v>
      </c>
      <c r="Y84" s="242">
        <f>5664+267+1864+1315+127+30+392</f>
        <v>9659</v>
      </c>
      <c r="Z84" s="224" t="s">
        <v>34</v>
      </c>
      <c r="AA84" s="236" t="s">
        <v>435</v>
      </c>
      <c r="AB84" s="20">
        <f t="shared" si="3"/>
        <v>-2043803.4</v>
      </c>
      <c r="AC84" s="33"/>
      <c r="AD84" s="2"/>
    </row>
    <row r="85" spans="1:39" ht="409.5" hidden="1" customHeight="1" x14ac:dyDescent="0.6">
      <c r="A85" s="255"/>
      <c r="B85" s="250"/>
      <c r="C85" s="250"/>
      <c r="D85" s="254"/>
      <c r="E85" s="254"/>
      <c r="F85" s="253"/>
      <c r="G85" s="253"/>
      <c r="H85" s="253"/>
      <c r="I85" s="254"/>
      <c r="J85" s="253"/>
      <c r="K85" s="254"/>
      <c r="L85" s="253"/>
      <c r="M85" s="253"/>
      <c r="N85" s="253"/>
      <c r="O85" s="253"/>
      <c r="P85" s="254"/>
      <c r="Q85" s="253"/>
      <c r="R85" s="253"/>
      <c r="S85" s="253"/>
      <c r="T85" s="254"/>
      <c r="U85" s="250"/>
      <c r="V85" s="251"/>
      <c r="W85" s="251"/>
      <c r="X85" s="252"/>
      <c r="Y85" s="252"/>
      <c r="Z85" s="251"/>
      <c r="AA85" s="250"/>
      <c r="AB85" s="20">
        <f t="shared" si="3"/>
        <v>0</v>
      </c>
      <c r="AC85" s="2"/>
      <c r="AD85" s="2"/>
    </row>
    <row r="86" spans="1:39" ht="386.25" hidden="1" customHeight="1" x14ac:dyDescent="0.6">
      <c r="A86" s="239"/>
      <c r="B86" s="237"/>
      <c r="C86" s="237"/>
      <c r="D86" s="233"/>
      <c r="E86" s="233"/>
      <c r="F86" s="235"/>
      <c r="G86" s="235"/>
      <c r="H86" s="235"/>
      <c r="I86" s="233"/>
      <c r="J86" s="235"/>
      <c r="K86" s="233"/>
      <c r="L86" s="235"/>
      <c r="M86" s="235"/>
      <c r="N86" s="235"/>
      <c r="O86" s="235"/>
      <c r="P86" s="233"/>
      <c r="Q86" s="235"/>
      <c r="R86" s="235"/>
      <c r="S86" s="235"/>
      <c r="T86" s="233"/>
      <c r="U86" s="237"/>
      <c r="V86" s="225"/>
      <c r="W86" s="225"/>
      <c r="X86" s="243"/>
      <c r="Y86" s="243"/>
      <c r="Z86" s="225"/>
      <c r="AA86" s="237"/>
      <c r="AB86" s="20">
        <f t="shared" si="3"/>
        <v>0</v>
      </c>
      <c r="AC86" s="2"/>
      <c r="AD86" s="2"/>
    </row>
    <row r="87" spans="1:39" ht="409.5" x14ac:dyDescent="0.6">
      <c r="A87" s="163" t="s">
        <v>37</v>
      </c>
      <c r="B87" s="188" t="s">
        <v>323</v>
      </c>
      <c r="C87" s="188" t="s">
        <v>29</v>
      </c>
      <c r="D87" s="182">
        <v>0</v>
      </c>
      <c r="E87" s="183">
        <v>357484.5</v>
      </c>
      <c r="F87" s="162">
        <v>0</v>
      </c>
      <c r="G87" s="155">
        <v>0</v>
      </c>
      <c r="H87" s="155">
        <v>0</v>
      </c>
      <c r="I87" s="182">
        <v>0</v>
      </c>
      <c r="J87" s="155">
        <v>0</v>
      </c>
      <c r="K87" s="182">
        <v>560361.30000000005</v>
      </c>
      <c r="L87" s="155">
        <v>0</v>
      </c>
      <c r="M87" s="155">
        <v>0</v>
      </c>
      <c r="N87" s="155">
        <v>0</v>
      </c>
      <c r="O87" s="155">
        <v>0</v>
      </c>
      <c r="P87" s="182">
        <f>P88+P90</f>
        <v>59471.8</v>
      </c>
      <c r="Q87" s="155">
        <v>0</v>
      </c>
      <c r="R87" s="155">
        <v>0</v>
      </c>
      <c r="S87" s="155">
        <v>0</v>
      </c>
      <c r="T87" s="182">
        <v>0</v>
      </c>
      <c r="U87" s="154"/>
      <c r="V87" s="154" t="s">
        <v>25</v>
      </c>
      <c r="W87" s="154" t="s">
        <v>25</v>
      </c>
      <c r="X87" s="154" t="s">
        <v>25</v>
      </c>
      <c r="Y87" s="154"/>
      <c r="Z87" s="154" t="s">
        <v>25</v>
      </c>
      <c r="AA87" s="19"/>
      <c r="AB87" s="20">
        <f t="shared" si="3"/>
        <v>-500889.50000000006</v>
      </c>
      <c r="AC87" s="2"/>
      <c r="AD87" s="2"/>
    </row>
    <row r="88" spans="1:39" ht="389.25" customHeight="1" x14ac:dyDescent="0.6">
      <c r="A88" s="238" t="s">
        <v>130</v>
      </c>
      <c r="B88" s="236" t="s">
        <v>101</v>
      </c>
      <c r="C88" s="236" t="s">
        <v>29</v>
      </c>
      <c r="D88" s="232">
        <v>0</v>
      </c>
      <c r="E88" s="240">
        <v>103351.8</v>
      </c>
      <c r="F88" s="244">
        <v>0</v>
      </c>
      <c r="G88" s="234">
        <v>0</v>
      </c>
      <c r="H88" s="234">
        <v>0</v>
      </c>
      <c r="I88" s="232">
        <v>0</v>
      </c>
      <c r="J88" s="234">
        <v>0</v>
      </c>
      <c r="K88" s="232">
        <v>306228.59999999998</v>
      </c>
      <c r="L88" s="234">
        <v>0</v>
      </c>
      <c r="M88" s="234">
        <v>0</v>
      </c>
      <c r="N88" s="234">
        <v>0</v>
      </c>
      <c r="O88" s="234">
        <v>0</v>
      </c>
      <c r="P88" s="232">
        <v>16001.4</v>
      </c>
      <c r="Q88" s="234">
        <v>0</v>
      </c>
      <c r="R88" s="234">
        <v>0</v>
      </c>
      <c r="S88" s="234">
        <v>0</v>
      </c>
      <c r="T88" s="232">
        <v>0</v>
      </c>
      <c r="U88" s="236" t="s">
        <v>495</v>
      </c>
      <c r="V88" s="224"/>
      <c r="W88" s="224" t="s">
        <v>33</v>
      </c>
      <c r="X88" s="224">
        <v>100</v>
      </c>
      <c r="Y88" s="224">
        <v>88</v>
      </c>
      <c r="Z88" s="230" t="s">
        <v>411</v>
      </c>
      <c r="AA88" s="236" t="s">
        <v>435</v>
      </c>
      <c r="AB88" s="20">
        <f t="shared" si="3"/>
        <v>-290227.19999999995</v>
      </c>
      <c r="AC88" s="2"/>
      <c r="AD88" s="2"/>
    </row>
    <row r="89" spans="1:39" ht="227.25" hidden="1" customHeight="1" x14ac:dyDescent="0.6">
      <c r="A89" s="239"/>
      <c r="B89" s="237"/>
      <c r="C89" s="237"/>
      <c r="D89" s="233"/>
      <c r="E89" s="241"/>
      <c r="F89" s="245"/>
      <c r="G89" s="235"/>
      <c r="H89" s="235"/>
      <c r="I89" s="233"/>
      <c r="J89" s="235"/>
      <c r="K89" s="233"/>
      <c r="L89" s="235"/>
      <c r="M89" s="235"/>
      <c r="N89" s="235"/>
      <c r="O89" s="235"/>
      <c r="P89" s="233"/>
      <c r="Q89" s="235"/>
      <c r="R89" s="235"/>
      <c r="S89" s="235"/>
      <c r="T89" s="233"/>
      <c r="U89" s="237"/>
      <c r="V89" s="225"/>
      <c r="W89" s="225"/>
      <c r="X89" s="225"/>
      <c r="Y89" s="225"/>
      <c r="Z89" s="231"/>
      <c r="AA89" s="237"/>
      <c r="AB89" s="20">
        <f t="shared" si="3"/>
        <v>0</v>
      </c>
      <c r="AC89" s="2"/>
      <c r="AD89" s="2"/>
    </row>
    <row r="90" spans="1:39" ht="211.5" x14ac:dyDescent="0.6">
      <c r="A90" s="156" t="s">
        <v>131</v>
      </c>
      <c r="B90" s="188" t="s">
        <v>132</v>
      </c>
      <c r="C90" s="188" t="s">
        <v>29</v>
      </c>
      <c r="D90" s="182">
        <v>0</v>
      </c>
      <c r="E90" s="183">
        <v>254132.7</v>
      </c>
      <c r="F90" s="157">
        <v>0</v>
      </c>
      <c r="G90" s="155">
        <v>0</v>
      </c>
      <c r="H90" s="155">
        <v>0</v>
      </c>
      <c r="I90" s="182">
        <v>0</v>
      </c>
      <c r="J90" s="155">
        <v>0</v>
      </c>
      <c r="K90" s="182">
        <v>254132.7</v>
      </c>
      <c r="L90" s="155">
        <v>0</v>
      </c>
      <c r="M90" s="155">
        <v>0</v>
      </c>
      <c r="N90" s="155">
        <v>0</v>
      </c>
      <c r="O90" s="155">
        <v>0</v>
      </c>
      <c r="P90" s="182">
        <f>P91+P93+P94</f>
        <v>43470.400000000001</v>
      </c>
      <c r="Q90" s="155">
        <v>0</v>
      </c>
      <c r="R90" s="155">
        <v>0</v>
      </c>
      <c r="S90" s="155">
        <v>0</v>
      </c>
      <c r="T90" s="182">
        <f>T91+T93+T94</f>
        <v>0</v>
      </c>
      <c r="U90" s="154"/>
      <c r="V90" s="154" t="s">
        <v>25</v>
      </c>
      <c r="W90" s="154" t="s">
        <v>25</v>
      </c>
      <c r="X90" s="154" t="s">
        <v>25</v>
      </c>
      <c r="Y90" s="154"/>
      <c r="Z90" s="154" t="s">
        <v>25</v>
      </c>
      <c r="AA90" s="188"/>
      <c r="AB90" s="20">
        <f t="shared" si="3"/>
        <v>-210662.30000000002</v>
      </c>
      <c r="AC90" s="2"/>
      <c r="AD90" s="2"/>
    </row>
    <row r="91" spans="1:39" ht="382.5" customHeight="1" x14ac:dyDescent="0.45">
      <c r="A91" s="238" t="s">
        <v>133</v>
      </c>
      <c r="B91" s="236" t="s">
        <v>106</v>
      </c>
      <c r="C91" s="236" t="s">
        <v>29</v>
      </c>
      <c r="D91" s="232">
        <v>0</v>
      </c>
      <c r="E91" s="240">
        <v>195030.6</v>
      </c>
      <c r="F91" s="244">
        <v>0</v>
      </c>
      <c r="G91" s="234">
        <v>0</v>
      </c>
      <c r="H91" s="234">
        <v>0</v>
      </c>
      <c r="I91" s="232">
        <v>0</v>
      </c>
      <c r="J91" s="234">
        <v>0</v>
      </c>
      <c r="K91" s="232">
        <v>195030.6</v>
      </c>
      <c r="L91" s="234">
        <v>0</v>
      </c>
      <c r="M91" s="234">
        <v>0</v>
      </c>
      <c r="N91" s="234">
        <v>0</v>
      </c>
      <c r="O91" s="234">
        <v>0</v>
      </c>
      <c r="P91" s="232">
        <v>38762</v>
      </c>
      <c r="Q91" s="234">
        <v>0</v>
      </c>
      <c r="R91" s="234">
        <v>0</v>
      </c>
      <c r="S91" s="234">
        <v>0</v>
      </c>
      <c r="T91" s="232">
        <v>0</v>
      </c>
      <c r="U91" s="236" t="s">
        <v>496</v>
      </c>
      <c r="V91" s="224"/>
      <c r="W91" s="224" t="s">
        <v>33</v>
      </c>
      <c r="X91" s="242">
        <v>2091</v>
      </c>
      <c r="Y91" s="242">
        <f>210+259</f>
        <v>469</v>
      </c>
      <c r="Z91" s="230" t="s">
        <v>411</v>
      </c>
      <c r="AA91" s="236" t="s">
        <v>435</v>
      </c>
      <c r="AB91" s="20">
        <f t="shared" si="3"/>
        <v>-156268.6</v>
      </c>
      <c r="AC91" s="34"/>
      <c r="AD91" s="34"/>
    </row>
    <row r="92" spans="1:39" ht="96.75" hidden="1" customHeight="1" x14ac:dyDescent="0.45">
      <c r="A92" s="239"/>
      <c r="B92" s="237"/>
      <c r="C92" s="237"/>
      <c r="D92" s="233"/>
      <c r="E92" s="241"/>
      <c r="F92" s="245"/>
      <c r="G92" s="235"/>
      <c r="H92" s="235"/>
      <c r="I92" s="233"/>
      <c r="J92" s="235"/>
      <c r="K92" s="233"/>
      <c r="L92" s="235"/>
      <c r="M92" s="235"/>
      <c r="N92" s="235"/>
      <c r="O92" s="235"/>
      <c r="P92" s="233"/>
      <c r="Q92" s="235"/>
      <c r="R92" s="235"/>
      <c r="S92" s="235"/>
      <c r="T92" s="233"/>
      <c r="U92" s="237"/>
      <c r="V92" s="225"/>
      <c r="W92" s="225"/>
      <c r="X92" s="243"/>
      <c r="Y92" s="243"/>
      <c r="Z92" s="231"/>
      <c r="AA92" s="237"/>
      <c r="AB92" s="20">
        <f t="shared" si="3"/>
        <v>0</v>
      </c>
      <c r="AC92" s="34"/>
      <c r="AD92" s="34"/>
    </row>
    <row r="93" spans="1:39" ht="409.5" x14ac:dyDescent="0.45">
      <c r="A93" s="156" t="s">
        <v>134</v>
      </c>
      <c r="B93" s="188" t="s">
        <v>108</v>
      </c>
      <c r="C93" s="188" t="s">
        <v>29</v>
      </c>
      <c r="D93" s="182">
        <v>0</v>
      </c>
      <c r="E93" s="183">
        <v>57800</v>
      </c>
      <c r="F93" s="157">
        <v>0</v>
      </c>
      <c r="G93" s="155">
        <v>0</v>
      </c>
      <c r="H93" s="155">
        <v>0</v>
      </c>
      <c r="I93" s="182">
        <v>0</v>
      </c>
      <c r="J93" s="155">
        <v>0</v>
      </c>
      <c r="K93" s="182">
        <v>57800</v>
      </c>
      <c r="L93" s="155">
        <v>0</v>
      </c>
      <c r="M93" s="155">
        <v>0</v>
      </c>
      <c r="N93" s="155">
        <v>0</v>
      </c>
      <c r="O93" s="155">
        <v>0</v>
      </c>
      <c r="P93" s="182">
        <v>4070</v>
      </c>
      <c r="Q93" s="155">
        <v>0</v>
      </c>
      <c r="R93" s="155">
        <v>0</v>
      </c>
      <c r="S93" s="155">
        <v>0</v>
      </c>
      <c r="T93" s="182">
        <v>0</v>
      </c>
      <c r="U93" s="188" t="s">
        <v>497</v>
      </c>
      <c r="V93" s="154"/>
      <c r="W93" s="187" t="s">
        <v>102</v>
      </c>
      <c r="X93" s="154">
        <v>2</v>
      </c>
      <c r="Y93" s="154">
        <v>0</v>
      </c>
      <c r="Z93" s="187" t="s">
        <v>411</v>
      </c>
      <c r="AA93" s="188" t="s">
        <v>526</v>
      </c>
      <c r="AB93" s="20">
        <f t="shared" si="3"/>
        <v>-53730</v>
      </c>
      <c r="AC93" s="34"/>
      <c r="AD93" s="34"/>
    </row>
    <row r="94" spans="1:39" ht="408.75" customHeight="1" x14ac:dyDescent="0.6">
      <c r="A94" s="163" t="s">
        <v>135</v>
      </c>
      <c r="B94" s="188" t="s">
        <v>388</v>
      </c>
      <c r="C94" s="188" t="s">
        <v>29</v>
      </c>
      <c r="D94" s="182">
        <v>0</v>
      </c>
      <c r="E94" s="183">
        <v>1302.0999999999999</v>
      </c>
      <c r="F94" s="162">
        <v>0</v>
      </c>
      <c r="G94" s="161">
        <v>0</v>
      </c>
      <c r="H94" s="161">
        <v>0</v>
      </c>
      <c r="I94" s="182">
        <v>0</v>
      </c>
      <c r="J94" s="161">
        <v>0</v>
      </c>
      <c r="K94" s="182">
        <v>1302.0999999999999</v>
      </c>
      <c r="L94" s="161">
        <v>0</v>
      </c>
      <c r="M94" s="161">
        <v>0</v>
      </c>
      <c r="N94" s="161">
        <v>0</v>
      </c>
      <c r="O94" s="161">
        <v>0</v>
      </c>
      <c r="P94" s="182">
        <v>638.4</v>
      </c>
      <c r="Q94" s="161">
        <v>0</v>
      </c>
      <c r="R94" s="161">
        <v>0</v>
      </c>
      <c r="S94" s="161">
        <v>0</v>
      </c>
      <c r="T94" s="182">
        <v>0</v>
      </c>
      <c r="U94" s="164" t="s">
        <v>498</v>
      </c>
      <c r="V94" s="26"/>
      <c r="W94" s="26" t="s">
        <v>33</v>
      </c>
      <c r="X94" s="154">
        <v>163</v>
      </c>
      <c r="Y94" s="154">
        <v>163</v>
      </c>
      <c r="Z94" s="187" t="s">
        <v>34</v>
      </c>
      <c r="AA94" s="19"/>
      <c r="AB94" s="20">
        <f t="shared" si="3"/>
        <v>-663.69999999999993</v>
      </c>
      <c r="AC94" s="2"/>
      <c r="AD94" s="2"/>
    </row>
    <row r="95" spans="1:39" ht="408.75" customHeight="1" x14ac:dyDescent="0.6">
      <c r="A95" s="163" t="s">
        <v>98</v>
      </c>
      <c r="B95" s="188" t="s">
        <v>136</v>
      </c>
      <c r="C95" s="188" t="s">
        <v>29</v>
      </c>
      <c r="D95" s="182">
        <v>0</v>
      </c>
      <c r="E95" s="182">
        <v>351853.1</v>
      </c>
      <c r="F95" s="161">
        <v>0</v>
      </c>
      <c r="G95" s="161">
        <v>0</v>
      </c>
      <c r="H95" s="161">
        <v>0</v>
      </c>
      <c r="I95" s="182">
        <v>0</v>
      </c>
      <c r="J95" s="161">
        <v>0</v>
      </c>
      <c r="K95" s="182">
        <v>351853.1</v>
      </c>
      <c r="L95" s="161">
        <v>0</v>
      </c>
      <c r="M95" s="161">
        <v>0</v>
      </c>
      <c r="N95" s="161">
        <v>0</v>
      </c>
      <c r="O95" s="161">
        <v>0</v>
      </c>
      <c r="P95" s="182">
        <v>97853.1</v>
      </c>
      <c r="Q95" s="161">
        <v>0</v>
      </c>
      <c r="R95" s="161">
        <v>0</v>
      </c>
      <c r="S95" s="161">
        <v>0</v>
      </c>
      <c r="T95" s="182">
        <v>0</v>
      </c>
      <c r="U95" s="152" t="s">
        <v>500</v>
      </c>
      <c r="V95" s="26"/>
      <c r="W95" s="26" t="s">
        <v>33</v>
      </c>
      <c r="X95" s="159">
        <v>6260</v>
      </c>
      <c r="Y95" s="159">
        <v>5389</v>
      </c>
      <c r="Z95" s="187" t="s">
        <v>411</v>
      </c>
      <c r="AA95" s="188" t="s">
        <v>439</v>
      </c>
      <c r="AB95" s="20">
        <f t="shared" si="3"/>
        <v>-253999.99999999997</v>
      </c>
      <c r="AC95" s="2"/>
      <c r="AD95" s="2"/>
    </row>
    <row r="96" spans="1:39" ht="387.75" x14ac:dyDescent="0.6">
      <c r="A96" s="156" t="s">
        <v>39</v>
      </c>
      <c r="B96" s="188" t="s">
        <v>137</v>
      </c>
      <c r="C96" s="188" t="s">
        <v>29</v>
      </c>
      <c r="D96" s="182">
        <v>0</v>
      </c>
      <c r="E96" s="183">
        <v>1216896.8</v>
      </c>
      <c r="F96" s="157">
        <v>0</v>
      </c>
      <c r="G96" s="155">
        <v>0</v>
      </c>
      <c r="H96" s="155">
        <v>0</v>
      </c>
      <c r="I96" s="182">
        <v>0</v>
      </c>
      <c r="J96" s="155">
        <v>0</v>
      </c>
      <c r="K96" s="182">
        <v>1215842</v>
      </c>
      <c r="L96" s="155">
        <v>0</v>
      </c>
      <c r="M96" s="155">
        <v>0</v>
      </c>
      <c r="N96" s="155">
        <v>0</v>
      </c>
      <c r="O96" s="155">
        <v>0</v>
      </c>
      <c r="P96" s="182">
        <v>251043.20000000001</v>
      </c>
      <c r="Q96" s="155">
        <v>0</v>
      </c>
      <c r="R96" s="155">
        <v>0</v>
      </c>
      <c r="S96" s="155">
        <v>0</v>
      </c>
      <c r="T96" s="182">
        <v>44.5</v>
      </c>
      <c r="U96" s="188" t="s">
        <v>499</v>
      </c>
      <c r="V96" s="154"/>
      <c r="W96" s="154" t="s">
        <v>33</v>
      </c>
      <c r="X96" s="159">
        <v>416824</v>
      </c>
      <c r="Y96" s="153">
        <v>331572</v>
      </c>
      <c r="Z96" s="187" t="s">
        <v>411</v>
      </c>
      <c r="AA96" s="188" t="s">
        <v>439</v>
      </c>
      <c r="AB96" s="20">
        <f t="shared" si="3"/>
        <v>-964798.8</v>
      </c>
      <c r="AC96" s="2"/>
      <c r="AD96" s="2"/>
      <c r="AG96" s="20">
        <f>P96/K96*100</f>
        <v>20.647682840369061</v>
      </c>
    </row>
    <row r="97" spans="1:33" ht="408.75" customHeight="1" x14ac:dyDescent="0.6">
      <c r="A97" s="163" t="s">
        <v>41</v>
      </c>
      <c r="B97" s="188" t="s">
        <v>366</v>
      </c>
      <c r="C97" s="188" t="s">
        <v>29</v>
      </c>
      <c r="D97" s="182">
        <v>0</v>
      </c>
      <c r="E97" s="182">
        <v>274058.09999999998</v>
      </c>
      <c r="F97" s="161">
        <v>0</v>
      </c>
      <c r="G97" s="161">
        <v>0</v>
      </c>
      <c r="H97" s="161">
        <v>0</v>
      </c>
      <c r="I97" s="182">
        <v>0</v>
      </c>
      <c r="J97" s="161">
        <v>0</v>
      </c>
      <c r="K97" s="182">
        <v>274058.09999999998</v>
      </c>
      <c r="L97" s="161">
        <v>0</v>
      </c>
      <c r="M97" s="161">
        <v>0</v>
      </c>
      <c r="N97" s="161">
        <v>0</v>
      </c>
      <c r="O97" s="161">
        <v>0</v>
      </c>
      <c r="P97" s="182">
        <v>31950.1</v>
      </c>
      <c r="Q97" s="161">
        <v>0</v>
      </c>
      <c r="R97" s="161">
        <v>0</v>
      </c>
      <c r="S97" s="161">
        <v>0</v>
      </c>
      <c r="T97" s="182">
        <v>446.7</v>
      </c>
      <c r="U97" s="165" t="s">
        <v>501</v>
      </c>
      <c r="V97" s="26"/>
      <c r="W97" s="26" t="s">
        <v>33</v>
      </c>
      <c r="X97" s="159">
        <v>150000</v>
      </c>
      <c r="Y97" s="159">
        <v>67235</v>
      </c>
      <c r="Z97" s="187" t="s">
        <v>411</v>
      </c>
      <c r="AA97" s="188" t="s">
        <v>439</v>
      </c>
      <c r="AB97" s="20">
        <f t="shared" si="3"/>
        <v>-242107.99999999997</v>
      </c>
      <c r="AC97" s="2"/>
      <c r="AD97" s="2"/>
      <c r="AG97" s="20">
        <f>P97/K97*100</f>
        <v>11.658148399919579</v>
      </c>
    </row>
    <row r="98" spans="1:33" ht="408.75" customHeight="1" x14ac:dyDescent="0.6">
      <c r="A98" s="238" t="s">
        <v>45</v>
      </c>
      <c r="B98" s="236" t="s">
        <v>385</v>
      </c>
      <c r="C98" s="236" t="s">
        <v>29</v>
      </c>
      <c r="D98" s="232">
        <v>25328.3</v>
      </c>
      <c r="E98" s="232">
        <v>0</v>
      </c>
      <c r="F98" s="234">
        <v>0</v>
      </c>
      <c r="G98" s="234">
        <v>0</v>
      </c>
      <c r="H98" s="234">
        <v>0</v>
      </c>
      <c r="I98" s="232">
        <v>25328.3</v>
      </c>
      <c r="J98" s="234">
        <v>0</v>
      </c>
      <c r="K98" s="232">
        <v>0</v>
      </c>
      <c r="L98" s="234">
        <v>0</v>
      </c>
      <c r="M98" s="234">
        <v>0</v>
      </c>
      <c r="N98" s="234">
        <v>5394.9</v>
      </c>
      <c r="O98" s="234">
        <v>0</v>
      </c>
      <c r="P98" s="232">
        <v>0</v>
      </c>
      <c r="Q98" s="234">
        <v>0</v>
      </c>
      <c r="R98" s="234">
        <v>0</v>
      </c>
      <c r="S98" s="234">
        <v>0</v>
      </c>
      <c r="T98" s="232">
        <v>0</v>
      </c>
      <c r="U98" s="236" t="s">
        <v>502</v>
      </c>
      <c r="V98" s="224"/>
      <c r="W98" s="230" t="s">
        <v>33</v>
      </c>
      <c r="X98" s="224">
        <v>216</v>
      </c>
      <c r="Y98" s="224">
        <v>14</v>
      </c>
      <c r="Z98" s="230" t="s">
        <v>411</v>
      </c>
      <c r="AA98" s="236" t="s">
        <v>439</v>
      </c>
      <c r="AB98" s="20">
        <f>N98-I98</f>
        <v>-19933.400000000001</v>
      </c>
      <c r="AC98" s="2"/>
      <c r="AD98" s="2"/>
    </row>
    <row r="99" spans="1:33" ht="7.5" customHeight="1" x14ac:dyDescent="0.6">
      <c r="A99" s="239"/>
      <c r="B99" s="237"/>
      <c r="C99" s="237"/>
      <c r="D99" s="233"/>
      <c r="E99" s="233"/>
      <c r="F99" s="235"/>
      <c r="G99" s="235"/>
      <c r="H99" s="235"/>
      <c r="I99" s="233"/>
      <c r="J99" s="235"/>
      <c r="K99" s="233"/>
      <c r="L99" s="235"/>
      <c r="M99" s="235"/>
      <c r="N99" s="235"/>
      <c r="O99" s="235"/>
      <c r="P99" s="233"/>
      <c r="Q99" s="235"/>
      <c r="R99" s="235"/>
      <c r="S99" s="235"/>
      <c r="T99" s="233"/>
      <c r="U99" s="237"/>
      <c r="V99" s="225"/>
      <c r="W99" s="231"/>
      <c r="X99" s="225"/>
      <c r="Y99" s="225"/>
      <c r="Z99" s="231"/>
      <c r="AA99" s="237"/>
      <c r="AB99" s="20">
        <f t="shared" si="3"/>
        <v>0</v>
      </c>
      <c r="AC99" s="2"/>
      <c r="AD99" s="2"/>
    </row>
    <row r="100" spans="1:33" ht="408.75" customHeight="1" x14ac:dyDescent="0.6">
      <c r="A100" s="152" t="s">
        <v>138</v>
      </c>
      <c r="B100" s="188" t="s">
        <v>139</v>
      </c>
      <c r="C100" s="160" t="s">
        <v>29</v>
      </c>
      <c r="D100" s="183">
        <v>3362359.5</v>
      </c>
      <c r="E100" s="182">
        <v>0</v>
      </c>
      <c r="F100" s="161">
        <v>0</v>
      </c>
      <c r="G100" s="161">
        <v>0</v>
      </c>
      <c r="H100" s="161">
        <v>0</v>
      </c>
      <c r="I100" s="183">
        <v>3362359.5</v>
      </c>
      <c r="J100" s="161">
        <v>0</v>
      </c>
      <c r="K100" s="182">
        <v>0</v>
      </c>
      <c r="L100" s="161">
        <v>0</v>
      </c>
      <c r="M100" s="161">
        <v>0</v>
      </c>
      <c r="N100" s="161">
        <v>794238.9</v>
      </c>
      <c r="O100" s="161">
        <v>0</v>
      </c>
      <c r="P100" s="182">
        <v>0</v>
      </c>
      <c r="Q100" s="161">
        <v>0</v>
      </c>
      <c r="R100" s="161">
        <v>0</v>
      </c>
      <c r="S100" s="161">
        <v>0</v>
      </c>
      <c r="T100" s="182">
        <v>117.7</v>
      </c>
      <c r="U100" s="152" t="s">
        <v>503</v>
      </c>
      <c r="V100" s="26"/>
      <c r="W100" s="152" t="s">
        <v>33</v>
      </c>
      <c r="X100" s="159">
        <v>67915</v>
      </c>
      <c r="Y100" s="159">
        <v>48692</v>
      </c>
      <c r="Z100" s="187" t="s">
        <v>411</v>
      </c>
      <c r="AA100" s="188" t="s">
        <v>439</v>
      </c>
      <c r="AB100" s="20">
        <f>N100-I100</f>
        <v>-2568120.6</v>
      </c>
      <c r="AC100" s="2"/>
      <c r="AD100" s="2"/>
    </row>
    <row r="101" spans="1:33" ht="408" customHeight="1" x14ac:dyDescent="0.6">
      <c r="A101" s="152" t="s">
        <v>140</v>
      </c>
      <c r="B101" s="188" t="s">
        <v>368</v>
      </c>
      <c r="C101" s="175"/>
      <c r="D101" s="183">
        <v>0</v>
      </c>
      <c r="E101" s="183">
        <v>3636601.4</v>
      </c>
      <c r="F101" s="162">
        <v>0</v>
      </c>
      <c r="G101" s="162">
        <v>0</v>
      </c>
      <c r="H101" s="162">
        <v>0</v>
      </c>
      <c r="I101" s="183">
        <v>0</v>
      </c>
      <c r="J101" s="162">
        <v>0</v>
      </c>
      <c r="K101" s="183">
        <v>3636601.4</v>
      </c>
      <c r="L101" s="162">
        <v>0</v>
      </c>
      <c r="M101" s="162">
        <v>0</v>
      </c>
      <c r="N101" s="162">
        <v>0</v>
      </c>
      <c r="O101" s="162">
        <v>0</v>
      </c>
      <c r="P101" s="183">
        <v>904409.4</v>
      </c>
      <c r="Q101" s="162">
        <v>0</v>
      </c>
      <c r="R101" s="162">
        <v>0</v>
      </c>
      <c r="S101" s="162">
        <v>0</v>
      </c>
      <c r="T101" s="183">
        <v>10525.97</v>
      </c>
      <c r="U101" s="152" t="s">
        <v>504</v>
      </c>
      <c r="V101" s="152"/>
      <c r="W101" s="152" t="s">
        <v>33</v>
      </c>
      <c r="X101" s="153">
        <v>27732</v>
      </c>
      <c r="Y101" s="153">
        <v>27990</v>
      </c>
      <c r="Z101" s="187" t="s">
        <v>34</v>
      </c>
      <c r="AA101" s="188"/>
      <c r="AB101" s="20">
        <f t="shared" si="3"/>
        <v>-2732192</v>
      </c>
      <c r="AC101" s="2"/>
      <c r="AD101" s="2"/>
    </row>
    <row r="102" spans="1:33" ht="408.75" customHeight="1" x14ac:dyDescent="0.6">
      <c r="A102" s="152" t="s">
        <v>141</v>
      </c>
      <c r="B102" s="188" t="s">
        <v>142</v>
      </c>
      <c r="C102" s="188"/>
      <c r="D102" s="183">
        <v>6219985</v>
      </c>
      <c r="E102" s="183">
        <v>0</v>
      </c>
      <c r="F102" s="162">
        <v>0</v>
      </c>
      <c r="G102" s="161">
        <v>0</v>
      </c>
      <c r="H102" s="161">
        <v>0</v>
      </c>
      <c r="I102" s="182">
        <v>6219985</v>
      </c>
      <c r="J102" s="161">
        <v>0</v>
      </c>
      <c r="K102" s="183">
        <v>0</v>
      </c>
      <c r="L102" s="161">
        <v>0</v>
      </c>
      <c r="M102" s="161">
        <v>0</v>
      </c>
      <c r="N102" s="161">
        <v>941450.5</v>
      </c>
      <c r="O102" s="161">
        <v>0</v>
      </c>
      <c r="P102" s="182">
        <v>0</v>
      </c>
      <c r="Q102" s="161">
        <v>0</v>
      </c>
      <c r="R102" s="161">
        <v>0</v>
      </c>
      <c r="S102" s="161">
        <v>0</v>
      </c>
      <c r="T102" s="182">
        <v>0</v>
      </c>
      <c r="U102" s="152" t="s">
        <v>505</v>
      </c>
      <c r="V102" s="26"/>
      <c r="W102" s="152" t="s">
        <v>33</v>
      </c>
      <c r="X102" s="159">
        <v>18230</v>
      </c>
      <c r="Y102" s="159">
        <v>31546</v>
      </c>
      <c r="Z102" s="187" t="s">
        <v>34</v>
      </c>
      <c r="AA102" s="188"/>
      <c r="AB102" s="20">
        <f>N102-I102</f>
        <v>-5278534.5</v>
      </c>
      <c r="AC102" s="2"/>
      <c r="AD102" s="2"/>
    </row>
    <row r="103" spans="1:33" ht="393.75" customHeight="1" x14ac:dyDescent="0.6">
      <c r="A103" s="163" t="s">
        <v>47</v>
      </c>
      <c r="B103" s="188" t="s">
        <v>143</v>
      </c>
      <c r="C103" s="175" t="s">
        <v>29</v>
      </c>
      <c r="D103" s="183">
        <v>0</v>
      </c>
      <c r="E103" s="183">
        <v>1725</v>
      </c>
      <c r="F103" s="161">
        <v>0</v>
      </c>
      <c r="G103" s="161">
        <v>0</v>
      </c>
      <c r="H103" s="161">
        <v>0</v>
      </c>
      <c r="I103" s="182">
        <v>0</v>
      </c>
      <c r="J103" s="161">
        <v>0</v>
      </c>
      <c r="K103" s="182">
        <v>17241.400000000001</v>
      </c>
      <c r="L103" s="161">
        <v>0</v>
      </c>
      <c r="M103" s="161">
        <v>0</v>
      </c>
      <c r="N103" s="161">
        <v>0</v>
      </c>
      <c r="O103" s="161">
        <v>0</v>
      </c>
      <c r="P103" s="182">
        <v>0</v>
      </c>
      <c r="Q103" s="161">
        <v>0</v>
      </c>
      <c r="R103" s="161">
        <v>0</v>
      </c>
      <c r="S103" s="161">
        <v>0</v>
      </c>
      <c r="T103" s="182">
        <v>0</v>
      </c>
      <c r="U103" s="152" t="s">
        <v>507</v>
      </c>
      <c r="V103" s="26"/>
      <c r="W103" s="26" t="s">
        <v>49</v>
      </c>
      <c r="X103" s="154">
        <v>15</v>
      </c>
      <c r="Y103" s="154">
        <v>0</v>
      </c>
      <c r="Z103" s="187" t="s">
        <v>411</v>
      </c>
      <c r="AA103" s="188" t="s">
        <v>506</v>
      </c>
      <c r="AB103" s="20">
        <f t="shared" si="3"/>
        <v>-17241.400000000001</v>
      </c>
      <c r="AC103" s="2"/>
      <c r="AD103" s="2"/>
    </row>
    <row r="104" spans="1:33" ht="385.5" customHeight="1" x14ac:dyDescent="0.45">
      <c r="A104" s="238" t="s">
        <v>50</v>
      </c>
      <c r="B104" s="236" t="s">
        <v>144</v>
      </c>
      <c r="C104" s="248" t="s">
        <v>29</v>
      </c>
      <c r="D104" s="232">
        <v>0</v>
      </c>
      <c r="E104" s="232">
        <v>77241.5</v>
      </c>
      <c r="F104" s="234">
        <v>0</v>
      </c>
      <c r="G104" s="234">
        <v>0</v>
      </c>
      <c r="H104" s="234">
        <v>0</v>
      </c>
      <c r="I104" s="232">
        <v>0</v>
      </c>
      <c r="J104" s="234">
        <v>0</v>
      </c>
      <c r="K104" s="232">
        <v>77241.5</v>
      </c>
      <c r="L104" s="234">
        <v>0</v>
      </c>
      <c r="M104" s="234">
        <v>0</v>
      </c>
      <c r="N104" s="234">
        <v>0</v>
      </c>
      <c r="O104" s="234">
        <v>0</v>
      </c>
      <c r="P104" s="232">
        <v>14600</v>
      </c>
      <c r="Q104" s="234">
        <v>0</v>
      </c>
      <c r="R104" s="234">
        <v>0</v>
      </c>
      <c r="S104" s="234">
        <v>0</v>
      </c>
      <c r="T104" s="232">
        <v>0</v>
      </c>
      <c r="U104" s="228" t="s">
        <v>508</v>
      </c>
      <c r="V104" s="224"/>
      <c r="W104" s="224" t="s">
        <v>33</v>
      </c>
      <c r="X104" s="242">
        <v>254</v>
      </c>
      <c r="Y104" s="242">
        <v>46</v>
      </c>
      <c r="Z104" s="230" t="s">
        <v>411</v>
      </c>
      <c r="AA104" s="236" t="s">
        <v>439</v>
      </c>
      <c r="AB104" s="20">
        <f t="shared" si="3"/>
        <v>-62641.5</v>
      </c>
      <c r="AC104" s="35"/>
      <c r="AD104" s="35"/>
    </row>
    <row r="105" spans="1:33" ht="148.5" hidden="1" customHeight="1" x14ac:dyDescent="0.45">
      <c r="A105" s="239"/>
      <c r="B105" s="237"/>
      <c r="C105" s="249"/>
      <c r="D105" s="233"/>
      <c r="E105" s="233"/>
      <c r="F105" s="235"/>
      <c r="G105" s="235"/>
      <c r="H105" s="235"/>
      <c r="I105" s="233"/>
      <c r="J105" s="235"/>
      <c r="K105" s="233"/>
      <c r="L105" s="235"/>
      <c r="M105" s="235"/>
      <c r="N105" s="235"/>
      <c r="O105" s="235"/>
      <c r="P105" s="233"/>
      <c r="Q105" s="235"/>
      <c r="R105" s="235"/>
      <c r="S105" s="235"/>
      <c r="T105" s="233"/>
      <c r="U105" s="229"/>
      <c r="V105" s="225"/>
      <c r="W105" s="225"/>
      <c r="X105" s="243"/>
      <c r="Y105" s="243"/>
      <c r="Z105" s="231"/>
      <c r="AA105" s="237"/>
      <c r="AB105" s="20">
        <f t="shared" si="3"/>
        <v>0</v>
      </c>
      <c r="AC105" s="35"/>
      <c r="AD105" s="35"/>
    </row>
    <row r="106" spans="1:33" ht="387.75" x14ac:dyDescent="0.6">
      <c r="A106" s="156" t="s">
        <v>53</v>
      </c>
      <c r="B106" s="188" t="s">
        <v>145</v>
      </c>
      <c r="C106" s="175" t="s">
        <v>29</v>
      </c>
      <c r="D106" s="182">
        <v>0</v>
      </c>
      <c r="E106" s="183">
        <v>1369796.8</v>
      </c>
      <c r="F106" s="157">
        <v>0</v>
      </c>
      <c r="G106" s="155">
        <v>0</v>
      </c>
      <c r="H106" s="155">
        <v>0</v>
      </c>
      <c r="I106" s="182">
        <v>0</v>
      </c>
      <c r="J106" s="155">
        <v>0</v>
      </c>
      <c r="K106" s="183">
        <v>1369796.8</v>
      </c>
      <c r="L106" s="155">
        <v>0</v>
      </c>
      <c r="M106" s="155">
        <v>0</v>
      </c>
      <c r="N106" s="155">
        <v>0</v>
      </c>
      <c r="O106" s="155">
        <v>0</v>
      </c>
      <c r="P106" s="182">
        <v>340340.9</v>
      </c>
      <c r="Q106" s="155">
        <v>0</v>
      </c>
      <c r="R106" s="155">
        <v>0</v>
      </c>
      <c r="S106" s="155">
        <v>0</v>
      </c>
      <c r="T106" s="182">
        <v>4754.2</v>
      </c>
      <c r="U106" s="188" t="s">
        <v>509</v>
      </c>
      <c r="V106" s="154"/>
      <c r="W106" s="187" t="s">
        <v>33</v>
      </c>
      <c r="X106" s="159">
        <v>263217</v>
      </c>
      <c r="Y106" s="153">
        <v>264953</v>
      </c>
      <c r="Z106" s="187" t="s">
        <v>34</v>
      </c>
      <c r="AA106" s="188"/>
      <c r="AB106" s="20">
        <f t="shared" si="3"/>
        <v>-1029455.9</v>
      </c>
      <c r="AC106" s="2"/>
      <c r="AD106" s="2"/>
    </row>
    <row r="107" spans="1:33" ht="387.75" x14ac:dyDescent="0.6">
      <c r="A107" s="187" t="s">
        <v>114</v>
      </c>
      <c r="B107" s="188" t="s">
        <v>146</v>
      </c>
      <c r="C107" s="175" t="s">
        <v>29</v>
      </c>
      <c r="D107" s="183">
        <v>37175.9</v>
      </c>
      <c r="E107" s="182">
        <v>0</v>
      </c>
      <c r="F107" s="155">
        <v>0</v>
      </c>
      <c r="G107" s="155">
        <v>0</v>
      </c>
      <c r="H107" s="155">
        <v>0</v>
      </c>
      <c r="I107" s="183">
        <v>37175.9</v>
      </c>
      <c r="J107" s="155">
        <v>0</v>
      </c>
      <c r="K107" s="182">
        <v>0</v>
      </c>
      <c r="L107" s="155">
        <v>0</v>
      </c>
      <c r="M107" s="155">
        <v>0</v>
      </c>
      <c r="N107" s="155">
        <v>6390.6</v>
      </c>
      <c r="O107" s="155">
        <v>0</v>
      </c>
      <c r="P107" s="182">
        <v>0</v>
      </c>
      <c r="Q107" s="155">
        <v>0</v>
      </c>
      <c r="R107" s="155">
        <v>0</v>
      </c>
      <c r="S107" s="155">
        <v>0</v>
      </c>
      <c r="T107" s="182">
        <v>0</v>
      </c>
      <c r="U107" s="188" t="s">
        <v>510</v>
      </c>
      <c r="V107" s="154"/>
      <c r="W107" s="154" t="s">
        <v>33</v>
      </c>
      <c r="X107" s="159">
        <v>1600</v>
      </c>
      <c r="Y107" s="154">
        <v>298</v>
      </c>
      <c r="Z107" s="187" t="s">
        <v>411</v>
      </c>
      <c r="AA107" s="188" t="s">
        <v>439</v>
      </c>
      <c r="AB107" s="20">
        <f>N107-I107</f>
        <v>-30785.300000000003</v>
      </c>
      <c r="AC107" s="2"/>
      <c r="AD107" s="2"/>
    </row>
    <row r="108" spans="1:33" ht="387.75" x14ac:dyDescent="0.6">
      <c r="A108" s="187" t="s">
        <v>118</v>
      </c>
      <c r="B108" s="188" t="s">
        <v>147</v>
      </c>
      <c r="C108" s="175" t="s">
        <v>29</v>
      </c>
      <c r="D108" s="183">
        <v>0</v>
      </c>
      <c r="E108" s="183">
        <v>923393</v>
      </c>
      <c r="F108" s="155">
        <v>0</v>
      </c>
      <c r="G108" s="155">
        <v>0</v>
      </c>
      <c r="H108" s="155">
        <v>0</v>
      </c>
      <c r="I108" s="183">
        <v>0</v>
      </c>
      <c r="J108" s="155">
        <v>0</v>
      </c>
      <c r="K108" s="183">
        <v>923393</v>
      </c>
      <c r="L108" s="155">
        <v>0</v>
      </c>
      <c r="M108" s="155">
        <v>0</v>
      </c>
      <c r="N108" s="155">
        <v>0</v>
      </c>
      <c r="O108" s="155">
        <v>0</v>
      </c>
      <c r="P108" s="182">
        <v>100666.9</v>
      </c>
      <c r="Q108" s="155">
        <v>0</v>
      </c>
      <c r="R108" s="155">
        <v>0</v>
      </c>
      <c r="S108" s="155">
        <v>0</v>
      </c>
      <c r="T108" s="182">
        <v>514.98</v>
      </c>
      <c r="U108" s="188" t="s">
        <v>511</v>
      </c>
      <c r="V108" s="154"/>
      <c r="W108" s="154" t="s">
        <v>33</v>
      </c>
      <c r="X108" s="159">
        <v>6814</v>
      </c>
      <c r="Y108" s="159">
        <v>1084</v>
      </c>
      <c r="Z108" s="187" t="s">
        <v>411</v>
      </c>
      <c r="AA108" s="188" t="s">
        <v>439</v>
      </c>
      <c r="AB108" s="20">
        <f t="shared" si="3"/>
        <v>-822726.1</v>
      </c>
      <c r="AC108" s="2"/>
      <c r="AD108" s="2"/>
      <c r="AG108" s="20">
        <f>P108/K108*100</f>
        <v>10.901847858928972</v>
      </c>
    </row>
    <row r="109" spans="1:33" ht="387.75" x14ac:dyDescent="0.6">
      <c r="A109" s="187" t="s">
        <v>120</v>
      </c>
      <c r="B109" s="188" t="s">
        <v>148</v>
      </c>
      <c r="C109" s="175" t="s">
        <v>29</v>
      </c>
      <c r="D109" s="183">
        <v>0</v>
      </c>
      <c r="E109" s="183">
        <v>203.5</v>
      </c>
      <c r="F109" s="155">
        <v>0</v>
      </c>
      <c r="G109" s="155">
        <v>0</v>
      </c>
      <c r="H109" s="155">
        <v>0</v>
      </c>
      <c r="I109" s="183">
        <v>0</v>
      </c>
      <c r="J109" s="155">
        <v>0</v>
      </c>
      <c r="K109" s="183">
        <v>203.5</v>
      </c>
      <c r="L109" s="155">
        <v>0</v>
      </c>
      <c r="M109" s="155">
        <v>0</v>
      </c>
      <c r="N109" s="155">
        <v>0</v>
      </c>
      <c r="O109" s="155">
        <v>0</v>
      </c>
      <c r="P109" s="182">
        <v>0</v>
      </c>
      <c r="Q109" s="155">
        <v>0</v>
      </c>
      <c r="R109" s="155">
        <v>0</v>
      </c>
      <c r="S109" s="155">
        <v>0</v>
      </c>
      <c r="T109" s="182">
        <v>0</v>
      </c>
      <c r="U109" s="188" t="s">
        <v>512</v>
      </c>
      <c r="V109" s="154"/>
      <c r="W109" s="154" t="s">
        <v>149</v>
      </c>
      <c r="X109" s="159">
        <v>7537</v>
      </c>
      <c r="Y109" s="159">
        <v>0</v>
      </c>
      <c r="Z109" s="187" t="s">
        <v>411</v>
      </c>
      <c r="AA109" s="188" t="s">
        <v>439</v>
      </c>
      <c r="AB109" s="20">
        <f t="shared" si="3"/>
        <v>-203.5</v>
      </c>
      <c r="AC109" s="2"/>
      <c r="AD109" s="2"/>
    </row>
    <row r="110" spans="1:33" ht="409.5" customHeight="1" x14ac:dyDescent="0.6">
      <c r="A110" s="163" t="s">
        <v>56</v>
      </c>
      <c r="B110" s="188" t="s">
        <v>150</v>
      </c>
      <c r="C110" s="175" t="s">
        <v>29</v>
      </c>
      <c r="D110" s="182">
        <v>0</v>
      </c>
      <c r="E110" s="183">
        <v>1934252.9</v>
      </c>
      <c r="F110" s="157">
        <v>0</v>
      </c>
      <c r="G110" s="161">
        <v>0</v>
      </c>
      <c r="H110" s="161">
        <v>0</v>
      </c>
      <c r="I110" s="182">
        <v>0</v>
      </c>
      <c r="J110" s="161">
        <v>0</v>
      </c>
      <c r="K110" s="182">
        <v>1938216.4</v>
      </c>
      <c r="L110" s="161">
        <v>0</v>
      </c>
      <c r="M110" s="161">
        <v>0</v>
      </c>
      <c r="N110" s="161">
        <v>0</v>
      </c>
      <c r="O110" s="161">
        <v>0</v>
      </c>
      <c r="P110" s="182">
        <v>481461.6</v>
      </c>
      <c r="Q110" s="161">
        <v>0</v>
      </c>
      <c r="R110" s="161">
        <v>0</v>
      </c>
      <c r="S110" s="161">
        <v>0</v>
      </c>
      <c r="T110" s="182">
        <v>0</v>
      </c>
      <c r="U110" s="152" t="s">
        <v>513</v>
      </c>
      <c r="V110" s="26"/>
      <c r="W110" s="26" t="s">
        <v>33</v>
      </c>
      <c r="X110" s="153">
        <v>13490</v>
      </c>
      <c r="Y110" s="159">
        <v>13304</v>
      </c>
      <c r="Z110" s="187" t="s">
        <v>411</v>
      </c>
      <c r="AA110" s="188" t="s">
        <v>440</v>
      </c>
      <c r="AB110" s="20">
        <f t="shared" si="3"/>
        <v>-1456754.7999999998</v>
      </c>
      <c r="AC110" s="29"/>
      <c r="AD110" s="29"/>
      <c r="AG110" s="20">
        <f>P110/K110*100</f>
        <v>24.840446092603489</v>
      </c>
    </row>
    <row r="111" spans="1:33" ht="409.5" x14ac:dyDescent="0.6">
      <c r="A111" s="156" t="s">
        <v>58</v>
      </c>
      <c r="B111" s="188" t="s">
        <v>373</v>
      </c>
      <c r="C111" s="175" t="s">
        <v>29</v>
      </c>
      <c r="D111" s="182">
        <v>0</v>
      </c>
      <c r="E111" s="183">
        <v>1655050.5</v>
      </c>
      <c r="F111" s="162">
        <v>0</v>
      </c>
      <c r="G111" s="161">
        <v>0</v>
      </c>
      <c r="H111" s="161">
        <v>0</v>
      </c>
      <c r="I111" s="182">
        <v>0</v>
      </c>
      <c r="J111" s="161">
        <v>0</v>
      </c>
      <c r="K111" s="182">
        <v>1667117.6</v>
      </c>
      <c r="L111" s="161">
        <v>0</v>
      </c>
      <c r="M111" s="155">
        <v>0</v>
      </c>
      <c r="N111" s="161">
        <v>0</v>
      </c>
      <c r="O111" s="161">
        <v>0</v>
      </c>
      <c r="P111" s="182">
        <v>346837.4</v>
      </c>
      <c r="Q111" s="161">
        <v>0</v>
      </c>
      <c r="R111" s="161">
        <v>0</v>
      </c>
      <c r="S111" s="161">
        <v>0</v>
      </c>
      <c r="T111" s="182">
        <v>0</v>
      </c>
      <c r="U111" s="152" t="s">
        <v>514</v>
      </c>
      <c r="V111" s="26"/>
      <c r="W111" s="154" t="s">
        <v>33</v>
      </c>
      <c r="X111" s="159">
        <v>7959</v>
      </c>
      <c r="Y111" s="159">
        <v>7966</v>
      </c>
      <c r="Z111" s="187" t="s">
        <v>34</v>
      </c>
      <c r="AA111" s="188"/>
      <c r="AB111" s="20">
        <f t="shared" si="3"/>
        <v>-1320280.2000000002</v>
      </c>
      <c r="AC111" s="2"/>
      <c r="AD111" s="2"/>
      <c r="AG111" s="20">
        <f>P111/K111*100</f>
        <v>20.804615103337643</v>
      </c>
    </row>
    <row r="112" spans="1:33" ht="256.5" customHeight="1" x14ac:dyDescent="0.45">
      <c r="A112" s="163" t="s">
        <v>151</v>
      </c>
      <c r="B112" s="188" t="s">
        <v>152</v>
      </c>
      <c r="C112" s="175" t="s">
        <v>29</v>
      </c>
      <c r="D112" s="182">
        <v>0</v>
      </c>
      <c r="E112" s="183">
        <v>15895.8</v>
      </c>
      <c r="F112" s="162">
        <v>0</v>
      </c>
      <c r="G112" s="161">
        <v>0</v>
      </c>
      <c r="H112" s="161">
        <v>0</v>
      </c>
      <c r="I112" s="182">
        <v>0</v>
      </c>
      <c r="J112" s="161">
        <v>0</v>
      </c>
      <c r="K112" s="182">
        <v>15982.7</v>
      </c>
      <c r="L112" s="161">
        <v>0</v>
      </c>
      <c r="M112" s="161">
        <v>0</v>
      </c>
      <c r="N112" s="161">
        <v>0</v>
      </c>
      <c r="O112" s="161">
        <v>0</v>
      </c>
      <c r="P112" s="182">
        <v>2066.9</v>
      </c>
      <c r="Q112" s="161">
        <v>0</v>
      </c>
      <c r="R112" s="161">
        <v>0</v>
      </c>
      <c r="S112" s="161">
        <v>0</v>
      </c>
      <c r="T112" s="182">
        <v>0</v>
      </c>
      <c r="U112" s="152" t="s">
        <v>515</v>
      </c>
      <c r="V112" s="26"/>
      <c r="W112" s="26" t="s">
        <v>33</v>
      </c>
      <c r="X112" s="154">
        <v>115</v>
      </c>
      <c r="Y112" s="154">
        <v>64</v>
      </c>
      <c r="Z112" s="187" t="s">
        <v>411</v>
      </c>
      <c r="AA112" s="188" t="s">
        <v>439</v>
      </c>
      <c r="AB112" s="20">
        <f t="shared" si="3"/>
        <v>-13915.800000000001</v>
      </c>
      <c r="AC112" s="31"/>
      <c r="AD112" s="31"/>
    </row>
    <row r="113" spans="1:34" ht="408.75" customHeight="1" x14ac:dyDescent="0.6">
      <c r="A113" s="163" t="s">
        <v>153</v>
      </c>
      <c r="B113" s="188" t="s">
        <v>370</v>
      </c>
      <c r="C113" s="175" t="s">
        <v>29</v>
      </c>
      <c r="D113" s="182">
        <v>0</v>
      </c>
      <c r="E113" s="182">
        <v>20150.2</v>
      </c>
      <c r="F113" s="161">
        <v>0</v>
      </c>
      <c r="G113" s="161">
        <v>0</v>
      </c>
      <c r="H113" s="161">
        <v>0</v>
      </c>
      <c r="I113" s="182">
        <v>0</v>
      </c>
      <c r="J113" s="161">
        <v>0</v>
      </c>
      <c r="K113" s="182">
        <v>20309.3</v>
      </c>
      <c r="L113" s="161">
        <v>0</v>
      </c>
      <c r="M113" s="161">
        <v>0</v>
      </c>
      <c r="N113" s="161">
        <v>0</v>
      </c>
      <c r="O113" s="161">
        <v>0</v>
      </c>
      <c r="P113" s="182">
        <v>2134.5</v>
      </c>
      <c r="Q113" s="161">
        <v>0</v>
      </c>
      <c r="R113" s="161">
        <v>0</v>
      </c>
      <c r="S113" s="161">
        <v>0</v>
      </c>
      <c r="T113" s="182">
        <v>0</v>
      </c>
      <c r="U113" s="152" t="s">
        <v>516</v>
      </c>
      <c r="V113" s="26"/>
      <c r="W113" s="26" t="s">
        <v>33</v>
      </c>
      <c r="X113" s="154">
        <v>119</v>
      </c>
      <c r="Y113" s="154">
        <v>72</v>
      </c>
      <c r="Z113" s="187" t="s">
        <v>411</v>
      </c>
      <c r="AA113" s="188" t="s">
        <v>439</v>
      </c>
      <c r="AB113" s="20">
        <f t="shared" si="3"/>
        <v>-18174.8</v>
      </c>
      <c r="AC113" s="2"/>
      <c r="AD113" s="2"/>
      <c r="AG113" s="20">
        <f>P113/K113*100</f>
        <v>10.50996341577504</v>
      </c>
      <c r="AH113" s="20">
        <f>P113-K113</f>
        <v>-18174.8</v>
      </c>
    </row>
    <row r="114" spans="1:34" ht="409.5" customHeight="1" x14ac:dyDescent="0.6">
      <c r="A114" s="238" t="s">
        <v>154</v>
      </c>
      <c r="B114" s="236" t="s">
        <v>369</v>
      </c>
      <c r="C114" s="248" t="s">
        <v>29</v>
      </c>
      <c r="D114" s="232">
        <v>0</v>
      </c>
      <c r="E114" s="240">
        <v>389814.9</v>
      </c>
      <c r="F114" s="244">
        <v>0</v>
      </c>
      <c r="G114" s="234">
        <v>0</v>
      </c>
      <c r="H114" s="234">
        <v>0</v>
      </c>
      <c r="I114" s="232">
        <v>0</v>
      </c>
      <c r="J114" s="234">
        <v>0</v>
      </c>
      <c r="K114" s="232">
        <v>389814.9</v>
      </c>
      <c r="L114" s="234">
        <v>0</v>
      </c>
      <c r="M114" s="234">
        <v>0</v>
      </c>
      <c r="N114" s="234">
        <v>0</v>
      </c>
      <c r="O114" s="234">
        <v>0</v>
      </c>
      <c r="P114" s="232">
        <v>69173.899999999994</v>
      </c>
      <c r="Q114" s="234">
        <v>0</v>
      </c>
      <c r="R114" s="234">
        <v>0</v>
      </c>
      <c r="S114" s="234">
        <v>0</v>
      </c>
      <c r="T114" s="232">
        <v>0</v>
      </c>
      <c r="U114" s="228" t="s">
        <v>517</v>
      </c>
      <c r="V114" s="224"/>
      <c r="W114" s="224" t="s">
        <v>33</v>
      </c>
      <c r="X114" s="224">
        <v>525</v>
      </c>
      <c r="Y114" s="224">
        <v>525</v>
      </c>
      <c r="Z114" s="230" t="s">
        <v>34</v>
      </c>
      <c r="AA114" s="236"/>
      <c r="AB114" s="20">
        <f t="shared" si="3"/>
        <v>-320641</v>
      </c>
      <c r="AC114" s="2"/>
      <c r="AD114" s="2"/>
    </row>
    <row r="115" spans="1:34" ht="409.6" customHeight="1" x14ac:dyDescent="0.6">
      <c r="A115" s="239"/>
      <c r="B115" s="237"/>
      <c r="C115" s="249"/>
      <c r="D115" s="233"/>
      <c r="E115" s="241"/>
      <c r="F115" s="245"/>
      <c r="G115" s="235"/>
      <c r="H115" s="235"/>
      <c r="I115" s="233"/>
      <c r="J115" s="235"/>
      <c r="K115" s="233"/>
      <c r="L115" s="235"/>
      <c r="M115" s="235"/>
      <c r="N115" s="235"/>
      <c r="O115" s="235"/>
      <c r="P115" s="233"/>
      <c r="Q115" s="235"/>
      <c r="R115" s="235"/>
      <c r="S115" s="235"/>
      <c r="T115" s="233"/>
      <c r="U115" s="229"/>
      <c r="V115" s="225"/>
      <c r="W115" s="225"/>
      <c r="X115" s="225"/>
      <c r="Y115" s="225"/>
      <c r="Z115" s="231"/>
      <c r="AA115" s="237"/>
      <c r="AB115" s="20">
        <f t="shared" si="3"/>
        <v>0</v>
      </c>
      <c r="AC115" s="2"/>
      <c r="AD115" s="2"/>
    </row>
    <row r="116" spans="1:34" ht="408.75" customHeight="1" x14ac:dyDescent="0.6">
      <c r="A116" s="238" t="s">
        <v>155</v>
      </c>
      <c r="B116" s="236" t="s">
        <v>156</v>
      </c>
      <c r="C116" s="248" t="s">
        <v>29</v>
      </c>
      <c r="D116" s="232">
        <v>0</v>
      </c>
      <c r="E116" s="240">
        <v>28195.200000000001</v>
      </c>
      <c r="F116" s="244">
        <v>0</v>
      </c>
      <c r="G116" s="234">
        <v>0</v>
      </c>
      <c r="H116" s="234">
        <v>0</v>
      </c>
      <c r="I116" s="232">
        <v>0</v>
      </c>
      <c r="J116" s="234">
        <v>0</v>
      </c>
      <c r="K116" s="232">
        <v>28195.200000000001</v>
      </c>
      <c r="L116" s="234">
        <v>0</v>
      </c>
      <c r="M116" s="234">
        <v>0</v>
      </c>
      <c r="N116" s="234">
        <v>0</v>
      </c>
      <c r="O116" s="234">
        <v>0</v>
      </c>
      <c r="P116" s="232">
        <v>5569.5</v>
      </c>
      <c r="Q116" s="234">
        <v>0</v>
      </c>
      <c r="R116" s="234">
        <v>0</v>
      </c>
      <c r="S116" s="234">
        <v>0</v>
      </c>
      <c r="T116" s="232">
        <v>0</v>
      </c>
      <c r="U116" s="226" t="s">
        <v>518</v>
      </c>
      <c r="V116" s="224"/>
      <c r="W116" s="224" t="s">
        <v>33</v>
      </c>
      <c r="X116" s="224">
        <v>44</v>
      </c>
      <c r="Y116" s="224">
        <v>44</v>
      </c>
      <c r="Z116" s="230" t="s">
        <v>34</v>
      </c>
      <c r="AA116" s="246"/>
      <c r="AB116" s="20">
        <f t="shared" si="3"/>
        <v>-22625.7</v>
      </c>
      <c r="AC116" s="2"/>
      <c r="AD116" s="2"/>
    </row>
    <row r="117" spans="1:34" ht="258.75" customHeight="1" x14ac:dyDescent="0.6">
      <c r="A117" s="239"/>
      <c r="B117" s="237"/>
      <c r="C117" s="249"/>
      <c r="D117" s="233"/>
      <c r="E117" s="241"/>
      <c r="F117" s="245"/>
      <c r="G117" s="235"/>
      <c r="H117" s="235"/>
      <c r="I117" s="233"/>
      <c r="J117" s="235"/>
      <c r="K117" s="233"/>
      <c r="L117" s="235"/>
      <c r="M117" s="235"/>
      <c r="N117" s="235"/>
      <c r="O117" s="235"/>
      <c r="P117" s="233"/>
      <c r="Q117" s="235"/>
      <c r="R117" s="235"/>
      <c r="S117" s="235"/>
      <c r="T117" s="233"/>
      <c r="U117" s="227"/>
      <c r="V117" s="225"/>
      <c r="W117" s="225"/>
      <c r="X117" s="225"/>
      <c r="Y117" s="225"/>
      <c r="Z117" s="231"/>
      <c r="AA117" s="247"/>
      <c r="AB117" s="20">
        <f t="shared" si="3"/>
        <v>0</v>
      </c>
      <c r="AC117" s="2"/>
      <c r="AD117" s="2"/>
    </row>
    <row r="118" spans="1:34" ht="408.75" customHeight="1" x14ac:dyDescent="0.6">
      <c r="A118" s="163" t="s">
        <v>157</v>
      </c>
      <c r="B118" s="188" t="s">
        <v>158</v>
      </c>
      <c r="C118" s="175" t="s">
        <v>29</v>
      </c>
      <c r="D118" s="182">
        <v>0</v>
      </c>
      <c r="E118" s="182">
        <v>183274</v>
      </c>
      <c r="F118" s="161">
        <v>0</v>
      </c>
      <c r="G118" s="161">
        <v>0</v>
      </c>
      <c r="H118" s="161">
        <v>0</v>
      </c>
      <c r="I118" s="182">
        <v>0</v>
      </c>
      <c r="J118" s="161">
        <v>0</v>
      </c>
      <c r="K118" s="182">
        <v>183274</v>
      </c>
      <c r="L118" s="161">
        <v>0</v>
      </c>
      <c r="M118" s="161">
        <v>0</v>
      </c>
      <c r="N118" s="161">
        <v>0</v>
      </c>
      <c r="O118" s="161">
        <v>0</v>
      </c>
      <c r="P118" s="182">
        <v>34531.4</v>
      </c>
      <c r="Q118" s="161">
        <v>0</v>
      </c>
      <c r="R118" s="161">
        <v>0</v>
      </c>
      <c r="S118" s="161">
        <v>0</v>
      </c>
      <c r="T118" s="182">
        <v>0</v>
      </c>
      <c r="U118" s="152" t="s">
        <v>519</v>
      </c>
      <c r="V118" s="26"/>
      <c r="W118" s="26" t="s">
        <v>33</v>
      </c>
      <c r="X118" s="154">
        <v>212</v>
      </c>
      <c r="Y118" s="154">
        <v>212</v>
      </c>
      <c r="Z118" s="187" t="s">
        <v>34</v>
      </c>
      <c r="AA118" s="188"/>
      <c r="AB118" s="20">
        <f t="shared" si="3"/>
        <v>-148742.6</v>
      </c>
      <c r="AC118" s="2"/>
      <c r="AD118" s="2"/>
    </row>
    <row r="119" spans="1:34" ht="408.75" customHeight="1" x14ac:dyDescent="0.6">
      <c r="A119" s="238" t="s">
        <v>159</v>
      </c>
      <c r="B119" s="236" t="s">
        <v>160</v>
      </c>
      <c r="C119" s="248" t="s">
        <v>29</v>
      </c>
      <c r="D119" s="232">
        <v>905.2</v>
      </c>
      <c r="E119" s="232">
        <v>0</v>
      </c>
      <c r="F119" s="234">
        <v>0</v>
      </c>
      <c r="G119" s="234">
        <v>0</v>
      </c>
      <c r="H119" s="234">
        <v>0</v>
      </c>
      <c r="I119" s="232">
        <v>905.2</v>
      </c>
      <c r="J119" s="234">
        <v>0</v>
      </c>
      <c r="K119" s="232">
        <v>0</v>
      </c>
      <c r="L119" s="234">
        <v>0</v>
      </c>
      <c r="M119" s="234">
        <v>0</v>
      </c>
      <c r="N119" s="234">
        <v>25.4</v>
      </c>
      <c r="O119" s="234">
        <v>0</v>
      </c>
      <c r="P119" s="232">
        <v>0</v>
      </c>
      <c r="Q119" s="234">
        <v>0</v>
      </c>
      <c r="R119" s="234">
        <v>0</v>
      </c>
      <c r="S119" s="234">
        <v>0</v>
      </c>
      <c r="T119" s="232">
        <v>5</v>
      </c>
      <c r="U119" s="236" t="s">
        <v>520</v>
      </c>
      <c r="V119" s="224"/>
      <c r="W119" s="224" t="s">
        <v>33</v>
      </c>
      <c r="X119" s="224">
        <v>10</v>
      </c>
      <c r="Y119" s="224">
        <v>1</v>
      </c>
      <c r="Z119" s="230" t="s">
        <v>411</v>
      </c>
      <c r="AA119" s="236" t="s">
        <v>441</v>
      </c>
      <c r="AB119" s="20">
        <f>N119-I119</f>
        <v>-879.80000000000007</v>
      </c>
      <c r="AC119" s="2"/>
      <c r="AD119" s="2"/>
    </row>
    <row r="120" spans="1:34" ht="301.5" customHeight="1" x14ac:dyDescent="0.6">
      <c r="A120" s="239"/>
      <c r="B120" s="237"/>
      <c r="C120" s="249"/>
      <c r="D120" s="233"/>
      <c r="E120" s="233"/>
      <c r="F120" s="235"/>
      <c r="G120" s="235"/>
      <c r="H120" s="235"/>
      <c r="I120" s="233"/>
      <c r="J120" s="235"/>
      <c r="K120" s="233"/>
      <c r="L120" s="235"/>
      <c r="M120" s="235"/>
      <c r="N120" s="235"/>
      <c r="O120" s="235"/>
      <c r="P120" s="233"/>
      <c r="Q120" s="235"/>
      <c r="R120" s="235"/>
      <c r="S120" s="235"/>
      <c r="T120" s="233"/>
      <c r="U120" s="237"/>
      <c r="V120" s="225"/>
      <c r="W120" s="225"/>
      <c r="X120" s="225"/>
      <c r="Y120" s="225"/>
      <c r="Z120" s="231"/>
      <c r="AA120" s="237"/>
      <c r="AB120" s="20">
        <f t="shared" si="3"/>
        <v>0</v>
      </c>
      <c r="AC120" s="2"/>
      <c r="AD120" s="2"/>
    </row>
    <row r="121" spans="1:34" ht="408.75" customHeight="1" x14ac:dyDescent="0.6">
      <c r="A121" s="163" t="s">
        <v>69</v>
      </c>
      <c r="B121" s="188" t="s">
        <v>161</v>
      </c>
      <c r="C121" s="175" t="s">
        <v>29</v>
      </c>
      <c r="D121" s="182">
        <v>0</v>
      </c>
      <c r="E121" s="182">
        <v>13033.4</v>
      </c>
      <c r="F121" s="161">
        <v>0</v>
      </c>
      <c r="G121" s="161">
        <v>0</v>
      </c>
      <c r="H121" s="161">
        <v>0</v>
      </c>
      <c r="I121" s="182">
        <v>0</v>
      </c>
      <c r="J121" s="161">
        <v>0</v>
      </c>
      <c r="K121" s="182">
        <v>13033.4</v>
      </c>
      <c r="L121" s="161">
        <v>0</v>
      </c>
      <c r="M121" s="161">
        <v>0</v>
      </c>
      <c r="N121" s="161">
        <v>0</v>
      </c>
      <c r="O121" s="161">
        <v>0</v>
      </c>
      <c r="P121" s="182">
        <v>175</v>
      </c>
      <c r="Q121" s="161">
        <v>0</v>
      </c>
      <c r="R121" s="161">
        <v>0</v>
      </c>
      <c r="S121" s="161">
        <v>0</v>
      </c>
      <c r="T121" s="182">
        <v>0</v>
      </c>
      <c r="U121" s="152" t="s">
        <v>521</v>
      </c>
      <c r="V121" s="152"/>
      <c r="W121" s="26" t="s">
        <v>33</v>
      </c>
      <c r="X121" s="154">
        <v>807</v>
      </c>
      <c r="Y121" s="154">
        <v>71</v>
      </c>
      <c r="Z121" s="187" t="s">
        <v>411</v>
      </c>
      <c r="AA121" s="188" t="s">
        <v>434</v>
      </c>
      <c r="AB121" s="20">
        <f t="shared" si="3"/>
        <v>-12858.4</v>
      </c>
      <c r="AC121" s="2"/>
      <c r="AD121" s="2"/>
    </row>
    <row r="122" spans="1:34" ht="39" x14ac:dyDescent="0.6">
      <c r="A122" s="260"/>
      <c r="B122" s="260"/>
      <c r="C122" s="260"/>
      <c r="D122" s="260"/>
      <c r="E122" s="260"/>
      <c r="F122" s="260"/>
      <c r="G122" s="260"/>
      <c r="H122" s="260"/>
      <c r="I122" s="260"/>
      <c r="J122" s="260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60"/>
      <c r="Y122" s="36"/>
      <c r="Z122" s="36"/>
      <c r="AA122" s="37"/>
      <c r="AB122" s="1"/>
      <c r="AC122" s="2"/>
      <c r="AD122" s="2"/>
    </row>
    <row r="123" spans="1:34" ht="39" x14ac:dyDescent="0.6">
      <c r="A123" s="38"/>
      <c r="B123" s="39"/>
      <c r="C123" s="39"/>
      <c r="D123" s="184"/>
      <c r="E123" s="184"/>
      <c r="F123" s="38"/>
      <c r="G123" s="38"/>
      <c r="H123" s="38"/>
      <c r="I123" s="184"/>
      <c r="J123" s="38"/>
      <c r="K123" s="184"/>
      <c r="L123" s="38"/>
      <c r="M123" s="38"/>
      <c r="N123" s="38"/>
      <c r="O123" s="38"/>
      <c r="P123" s="184"/>
      <c r="Q123" s="38"/>
      <c r="R123" s="38"/>
      <c r="S123" s="38"/>
      <c r="T123" s="184"/>
      <c r="U123" s="39"/>
      <c r="V123" s="38"/>
      <c r="W123" s="38"/>
      <c r="X123" s="38"/>
      <c r="Y123" s="36"/>
      <c r="Z123" s="36"/>
      <c r="AA123" s="37"/>
      <c r="AB123" s="1"/>
      <c r="AC123" s="2"/>
      <c r="AD123" s="2"/>
    </row>
    <row r="124" spans="1:34" ht="39" x14ac:dyDescent="0.6">
      <c r="A124" s="38"/>
      <c r="B124" s="39"/>
      <c r="C124" s="39"/>
      <c r="D124" s="184"/>
      <c r="E124" s="184"/>
      <c r="F124" s="38"/>
      <c r="G124" s="38"/>
      <c r="H124" s="38"/>
      <c r="I124" s="184"/>
      <c r="J124" s="38"/>
      <c r="K124" s="184"/>
      <c r="L124" s="38"/>
      <c r="M124" s="38"/>
      <c r="N124" s="38"/>
      <c r="O124" s="38"/>
      <c r="P124" s="184"/>
      <c r="Q124" s="38"/>
      <c r="R124" s="38"/>
      <c r="S124" s="38"/>
      <c r="T124" s="184"/>
      <c r="U124" s="39"/>
      <c r="V124" s="38"/>
      <c r="W124" s="38"/>
      <c r="X124" s="38"/>
      <c r="Y124" s="36"/>
      <c r="Z124" s="36"/>
      <c r="AA124" s="37"/>
      <c r="AB124" s="1"/>
      <c r="AC124" s="2"/>
      <c r="AD124" s="2"/>
    </row>
    <row r="125" spans="1:34" ht="61.5" x14ac:dyDescent="0.85">
      <c r="A125" s="261" t="s">
        <v>386</v>
      </c>
      <c r="B125" s="261"/>
      <c r="C125" s="261"/>
      <c r="D125" s="261"/>
      <c r="E125" s="261"/>
      <c r="F125" s="261"/>
      <c r="G125" s="261"/>
      <c r="H125" s="40"/>
      <c r="I125" s="186"/>
      <c r="J125" s="41"/>
      <c r="K125" s="186"/>
      <c r="L125" s="41"/>
      <c r="M125" s="41"/>
      <c r="N125" s="41"/>
      <c r="O125" s="41"/>
      <c r="P125" s="186"/>
      <c r="Q125" s="41"/>
      <c r="R125" s="41"/>
      <c r="S125" s="41"/>
      <c r="T125" s="186"/>
      <c r="U125" s="42"/>
      <c r="V125" s="36"/>
      <c r="W125" s="36"/>
      <c r="X125" s="43"/>
      <c r="Y125" s="262" t="s">
        <v>375</v>
      </c>
      <c r="Z125" s="262"/>
      <c r="AA125" s="262"/>
      <c r="AB125" s="1"/>
      <c r="AC125" s="2"/>
      <c r="AD125" s="2"/>
    </row>
    <row r="126" spans="1:34" ht="61.5" x14ac:dyDescent="0.6">
      <c r="A126" s="261"/>
      <c r="B126" s="261"/>
      <c r="C126" s="261"/>
      <c r="D126" s="261"/>
      <c r="E126" s="261"/>
      <c r="F126" s="261"/>
      <c r="G126" s="261"/>
      <c r="H126" s="41"/>
      <c r="I126" s="186"/>
      <c r="J126" s="41"/>
      <c r="K126" s="186"/>
      <c r="L126" s="41"/>
      <c r="M126" s="41"/>
      <c r="N126" s="41"/>
      <c r="O126" s="41"/>
      <c r="P126" s="186"/>
      <c r="Q126" s="41"/>
      <c r="R126" s="41"/>
      <c r="S126" s="41"/>
      <c r="T126" s="186"/>
      <c r="U126" s="42"/>
      <c r="V126" s="36"/>
      <c r="W126" s="36"/>
      <c r="X126" s="43"/>
      <c r="Y126" s="43"/>
      <c r="Z126" s="36"/>
      <c r="AA126" s="44"/>
      <c r="AB126" s="1"/>
      <c r="AC126" s="2"/>
      <c r="AD126" s="2"/>
    </row>
  </sheetData>
  <mergeCells count="614">
    <mergeCell ref="A1:AA1"/>
    <mergeCell ref="A2:AA2"/>
    <mergeCell ref="A3:AA3"/>
    <mergeCell ref="A4:AA4"/>
    <mergeCell ref="A5:AA5"/>
    <mergeCell ref="A122:X122"/>
    <mergeCell ref="A125:G126"/>
    <mergeCell ref="Y125:AA125"/>
    <mergeCell ref="U7:U9"/>
    <mergeCell ref="V7:Y8"/>
    <mergeCell ref="Z7:Z9"/>
    <mergeCell ref="AA7:AA9"/>
    <mergeCell ref="A7:A9"/>
    <mergeCell ref="B7:B9"/>
    <mergeCell ref="C7:C9"/>
    <mergeCell ref="D7:H8"/>
    <mergeCell ref="I7:M7"/>
    <mergeCell ref="I8:L8"/>
    <mergeCell ref="N7:S8"/>
    <mergeCell ref="T7:T9"/>
    <mergeCell ref="A13:A14"/>
    <mergeCell ref="B13:B14"/>
    <mergeCell ref="C13:C14"/>
    <mergeCell ref="D13:D14"/>
    <mergeCell ref="E13:E14"/>
    <mergeCell ref="T13:T14"/>
    <mergeCell ref="S13:S14"/>
    <mergeCell ref="R13:R14"/>
    <mergeCell ref="Q13:Q14"/>
    <mergeCell ref="P13:P14"/>
    <mergeCell ref="O13:O14"/>
    <mergeCell ref="N13:N14"/>
    <mergeCell ref="M13:M14"/>
    <mergeCell ref="L13:L14"/>
    <mergeCell ref="K13:K14"/>
    <mergeCell ref="J13:J14"/>
    <mergeCell ref="I13:I14"/>
    <mergeCell ref="H13:H14"/>
    <mergeCell ref="G13:G14"/>
    <mergeCell ref="F13:F14"/>
    <mergeCell ref="AA13:AA14"/>
    <mergeCell ref="Z13:Z14"/>
    <mergeCell ref="Y13:Y14"/>
    <mergeCell ref="X13:X14"/>
    <mergeCell ref="W13:W14"/>
    <mergeCell ref="V13:V14"/>
    <mergeCell ref="U13:U14"/>
    <mergeCell ref="A16:A17"/>
    <mergeCell ref="J16:J17"/>
    <mergeCell ref="I16:I17"/>
    <mergeCell ref="H16:H17"/>
    <mergeCell ref="G16:G17"/>
    <mergeCell ref="F16:F17"/>
    <mergeCell ref="O16:O17"/>
    <mergeCell ref="N16:N17"/>
    <mergeCell ref="M16:M17"/>
    <mergeCell ref="L16:L17"/>
    <mergeCell ref="K16:K17"/>
    <mergeCell ref="AA16:AA17"/>
    <mergeCell ref="Z16:Z17"/>
    <mergeCell ref="Y16:Y17"/>
    <mergeCell ref="X16:X17"/>
    <mergeCell ref="W16:W17"/>
    <mergeCell ref="E16:E17"/>
    <mergeCell ref="D16:D17"/>
    <mergeCell ref="C16:C17"/>
    <mergeCell ref="B16:B17"/>
    <mergeCell ref="T16:T17"/>
    <mergeCell ref="S16:S17"/>
    <mergeCell ref="R16:R17"/>
    <mergeCell ref="Q16:Q17"/>
    <mergeCell ref="P16:P17"/>
    <mergeCell ref="I18:I19"/>
    <mergeCell ref="H18:H19"/>
    <mergeCell ref="Q18:Q19"/>
    <mergeCell ref="P18:P19"/>
    <mergeCell ref="O18:O19"/>
    <mergeCell ref="N18:N19"/>
    <mergeCell ref="M18:M19"/>
    <mergeCell ref="B18:B19"/>
    <mergeCell ref="V16:V17"/>
    <mergeCell ref="U16:U17"/>
    <mergeCell ref="T18:T19"/>
    <mergeCell ref="S18:S19"/>
    <mergeCell ref="R18:R19"/>
    <mergeCell ref="U21:U22"/>
    <mergeCell ref="AA21:AA22"/>
    <mergeCell ref="Z21:Z22"/>
    <mergeCell ref="Y21:Y22"/>
    <mergeCell ref="X21:X22"/>
    <mergeCell ref="W21:W22"/>
    <mergeCell ref="V21:V22"/>
    <mergeCell ref="A18:A19"/>
    <mergeCell ref="AA18:AA19"/>
    <mergeCell ref="Z18:Z19"/>
    <mergeCell ref="Y18:Y19"/>
    <mergeCell ref="X18:X19"/>
    <mergeCell ref="W18:W19"/>
    <mergeCell ref="V18:V19"/>
    <mergeCell ref="U18:U19"/>
    <mergeCell ref="G18:G19"/>
    <mergeCell ref="F18:F19"/>
    <mergeCell ref="E18:E19"/>
    <mergeCell ref="D18:D19"/>
    <mergeCell ref="C18:C19"/>
    <mergeCell ref="L18:L19"/>
    <mergeCell ref="K18:K19"/>
    <mergeCell ref="J18:J19"/>
    <mergeCell ref="F21:F22"/>
    <mergeCell ref="G21:G22"/>
    <mergeCell ref="H21:H22"/>
    <mergeCell ref="I21:I22"/>
    <mergeCell ref="J21:J22"/>
    <mergeCell ref="A21:A22"/>
    <mergeCell ref="B21:B22"/>
    <mergeCell ref="C21:C22"/>
    <mergeCell ref="D21:D22"/>
    <mergeCell ref="E21:E22"/>
    <mergeCell ref="P21:P22"/>
    <mergeCell ref="Q21:Q22"/>
    <mergeCell ref="R21:R22"/>
    <mergeCell ref="S21:S22"/>
    <mergeCell ref="T21:T22"/>
    <mergeCell ref="K21:K22"/>
    <mergeCell ref="L21:L22"/>
    <mergeCell ref="M21:M22"/>
    <mergeCell ref="N21:N22"/>
    <mergeCell ref="O21:O22"/>
    <mergeCell ref="A42:A43"/>
    <mergeCell ref="J42:J43"/>
    <mergeCell ref="I42:I43"/>
    <mergeCell ref="H42:H43"/>
    <mergeCell ref="G42:G43"/>
    <mergeCell ref="F42:F43"/>
    <mergeCell ref="O42:O43"/>
    <mergeCell ref="N42:N43"/>
    <mergeCell ref="M42:M43"/>
    <mergeCell ref="L42:L43"/>
    <mergeCell ref="K42:K43"/>
    <mergeCell ref="E42:E43"/>
    <mergeCell ref="D42:D43"/>
    <mergeCell ref="C42:C43"/>
    <mergeCell ref="B42:B43"/>
    <mergeCell ref="Z48:Z49"/>
    <mergeCell ref="Y48:Y49"/>
    <mergeCell ref="X48:X49"/>
    <mergeCell ref="T42:T43"/>
    <mergeCell ref="S42:S43"/>
    <mergeCell ref="R42:R43"/>
    <mergeCell ref="Q42:Q43"/>
    <mergeCell ref="P42:P43"/>
    <mergeCell ref="V45:V46"/>
    <mergeCell ref="R45:R46"/>
    <mergeCell ref="S45:S46"/>
    <mergeCell ref="T45:T46"/>
    <mergeCell ref="O45:O46"/>
    <mergeCell ref="P45:P46"/>
    <mergeCell ref="Q45:Q46"/>
    <mergeCell ref="A48:A49"/>
    <mergeCell ref="B48:B49"/>
    <mergeCell ref="C48:C49"/>
    <mergeCell ref="D48:D49"/>
    <mergeCell ref="AA42:AA43"/>
    <mergeCell ref="Z42:Z43"/>
    <mergeCell ref="Y42:Y43"/>
    <mergeCell ref="X42:X43"/>
    <mergeCell ref="W42:W43"/>
    <mergeCell ref="V42:V43"/>
    <mergeCell ref="U42:U43"/>
    <mergeCell ref="W48:W49"/>
    <mergeCell ref="V48:V49"/>
    <mergeCell ref="U48:U49"/>
    <mergeCell ref="U45:U46"/>
    <mergeCell ref="W45:W46"/>
    <mergeCell ref="X45:X46"/>
    <mergeCell ref="Y45:Y46"/>
    <mergeCell ref="Z45:Z46"/>
    <mergeCell ref="AA45:AA46"/>
    <mergeCell ref="AA48:AA49"/>
    <mergeCell ref="A45:A46"/>
    <mergeCell ref="B45:B46"/>
    <mergeCell ref="C45:C46"/>
    <mergeCell ref="D45:D46"/>
    <mergeCell ref="E45:E46"/>
    <mergeCell ref="K45:K46"/>
    <mergeCell ref="L45:L46"/>
    <mergeCell ref="M45:M46"/>
    <mergeCell ref="N45:N46"/>
    <mergeCell ref="F45:F46"/>
    <mergeCell ref="G45:G46"/>
    <mergeCell ref="H45:H46"/>
    <mergeCell ref="I45:I46"/>
    <mergeCell ref="J45:J46"/>
    <mergeCell ref="E48:E49"/>
    <mergeCell ref="F48:F49"/>
    <mergeCell ref="G48:G49"/>
    <mergeCell ref="H48:H49"/>
    <mergeCell ref="I48:I49"/>
    <mergeCell ref="L52:L53"/>
    <mergeCell ref="K52:K53"/>
    <mergeCell ref="T52:T53"/>
    <mergeCell ref="S52:S53"/>
    <mergeCell ref="R52:R53"/>
    <mergeCell ref="Q52:Q53"/>
    <mergeCell ref="P52:P53"/>
    <mergeCell ref="R48:R49"/>
    <mergeCell ref="S48:S49"/>
    <mergeCell ref="T48:T49"/>
    <mergeCell ref="E52:E53"/>
    <mergeCell ref="J48:J49"/>
    <mergeCell ref="K48:K49"/>
    <mergeCell ref="L48:L49"/>
    <mergeCell ref="M48:M49"/>
    <mergeCell ref="N48:N49"/>
    <mergeCell ref="O48:O49"/>
    <mergeCell ref="P48:P49"/>
    <mergeCell ref="Q48:Q49"/>
    <mergeCell ref="AA52:AA53"/>
    <mergeCell ref="Z52:Z53"/>
    <mergeCell ref="Y52:Y53"/>
    <mergeCell ref="X52:X53"/>
    <mergeCell ref="W52:W53"/>
    <mergeCell ref="D52:D53"/>
    <mergeCell ref="C52:C53"/>
    <mergeCell ref="B52:B53"/>
    <mergeCell ref="A52:A53"/>
    <mergeCell ref="J52:J53"/>
    <mergeCell ref="I52:I53"/>
    <mergeCell ref="H52:H53"/>
    <mergeCell ref="G52:G53"/>
    <mergeCell ref="F52:F53"/>
    <mergeCell ref="G76:G77"/>
    <mergeCell ref="F76:F77"/>
    <mergeCell ref="O76:O77"/>
    <mergeCell ref="N76:N77"/>
    <mergeCell ref="M76:M77"/>
    <mergeCell ref="L76:L77"/>
    <mergeCell ref="K76:K77"/>
    <mergeCell ref="V52:V53"/>
    <mergeCell ref="U52:U53"/>
    <mergeCell ref="O52:O53"/>
    <mergeCell ref="N52:N53"/>
    <mergeCell ref="M52:M53"/>
    <mergeCell ref="A84:A86"/>
    <mergeCell ref="U84:U86"/>
    <mergeCell ref="E84:E86"/>
    <mergeCell ref="D84:D86"/>
    <mergeCell ref="AA76:AA77"/>
    <mergeCell ref="Z76:Z77"/>
    <mergeCell ref="Y76:Y77"/>
    <mergeCell ref="X76:X77"/>
    <mergeCell ref="W76:W77"/>
    <mergeCell ref="E76:E77"/>
    <mergeCell ref="D76:D77"/>
    <mergeCell ref="C76:C77"/>
    <mergeCell ref="B76:B77"/>
    <mergeCell ref="T76:T77"/>
    <mergeCell ref="S76:S77"/>
    <mergeCell ref="R76:R77"/>
    <mergeCell ref="Q76:Q77"/>
    <mergeCell ref="P76:P77"/>
    <mergeCell ref="V76:V77"/>
    <mergeCell ref="U76:U77"/>
    <mergeCell ref="A76:A77"/>
    <mergeCell ref="J76:J77"/>
    <mergeCell ref="I76:I77"/>
    <mergeCell ref="H76:H77"/>
    <mergeCell ref="W84:W86"/>
    <mergeCell ref="V84:V86"/>
    <mergeCell ref="H84:H86"/>
    <mergeCell ref="G84:G86"/>
    <mergeCell ref="F84:F86"/>
    <mergeCell ref="M84:M86"/>
    <mergeCell ref="L84:L86"/>
    <mergeCell ref="K84:K86"/>
    <mergeCell ref="J84:J86"/>
    <mergeCell ref="I84:I86"/>
    <mergeCell ref="T84:T86"/>
    <mergeCell ref="S84:S86"/>
    <mergeCell ref="R84:R86"/>
    <mergeCell ref="Q84:Q86"/>
    <mergeCell ref="P84:P86"/>
    <mergeCell ref="O84:O86"/>
    <mergeCell ref="N84:N86"/>
    <mergeCell ref="U88:U89"/>
    <mergeCell ref="AA88:AA89"/>
    <mergeCell ref="Z88:Z89"/>
    <mergeCell ref="Y88:Y89"/>
    <mergeCell ref="X88:X89"/>
    <mergeCell ref="W88:W89"/>
    <mergeCell ref="V88:V89"/>
    <mergeCell ref="C84:C86"/>
    <mergeCell ref="B84:B86"/>
    <mergeCell ref="T88:T89"/>
    <mergeCell ref="O88:O89"/>
    <mergeCell ref="P88:P89"/>
    <mergeCell ref="Q88:Q89"/>
    <mergeCell ref="R88:R89"/>
    <mergeCell ref="S88:S89"/>
    <mergeCell ref="J88:J89"/>
    <mergeCell ref="K88:K89"/>
    <mergeCell ref="L88:L89"/>
    <mergeCell ref="M88:M89"/>
    <mergeCell ref="N88:N89"/>
    <mergeCell ref="AA84:AA86"/>
    <mergeCell ref="Z84:Z86"/>
    <mergeCell ref="Y84:Y86"/>
    <mergeCell ref="X84:X86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A98:A99"/>
    <mergeCell ref="J98:J99"/>
    <mergeCell ref="I98:I99"/>
    <mergeCell ref="H98:H99"/>
    <mergeCell ref="G98:G99"/>
    <mergeCell ref="F98:F99"/>
    <mergeCell ref="O98:O99"/>
    <mergeCell ref="N98:N99"/>
    <mergeCell ref="M98:M99"/>
    <mergeCell ref="L98:L99"/>
    <mergeCell ref="K98:K99"/>
    <mergeCell ref="AA98:AA99"/>
    <mergeCell ref="Z98:Z99"/>
    <mergeCell ref="Y98:Y99"/>
    <mergeCell ref="X98:X99"/>
    <mergeCell ref="W98:W99"/>
    <mergeCell ref="E98:E99"/>
    <mergeCell ref="D98:D99"/>
    <mergeCell ref="C98:C99"/>
    <mergeCell ref="B98:B99"/>
    <mergeCell ref="T98:T99"/>
    <mergeCell ref="S98:S99"/>
    <mergeCell ref="R98:R99"/>
    <mergeCell ref="Q98:Q99"/>
    <mergeCell ref="P98:P99"/>
    <mergeCell ref="V98:V99"/>
    <mergeCell ref="U98:U99"/>
    <mergeCell ref="T119:T120"/>
    <mergeCell ref="S119:S120"/>
    <mergeCell ref="R119:R120"/>
    <mergeCell ref="T104:T105"/>
    <mergeCell ref="U104:U105"/>
    <mergeCell ref="V104:V105"/>
    <mergeCell ref="T116:T117"/>
    <mergeCell ref="S116:S117"/>
    <mergeCell ref="R116:R117"/>
    <mergeCell ref="B119:B120"/>
    <mergeCell ref="A119:A120"/>
    <mergeCell ref="AA119:AA120"/>
    <mergeCell ref="Z119:Z120"/>
    <mergeCell ref="Y119:Y120"/>
    <mergeCell ref="X119:X120"/>
    <mergeCell ref="W119:W120"/>
    <mergeCell ref="V119:V120"/>
    <mergeCell ref="U119:U120"/>
    <mergeCell ref="G119:G120"/>
    <mergeCell ref="F119:F120"/>
    <mergeCell ref="E119:E120"/>
    <mergeCell ref="D119:D120"/>
    <mergeCell ref="C119:C120"/>
    <mergeCell ref="L119:L120"/>
    <mergeCell ref="K119:K120"/>
    <mergeCell ref="J119:J120"/>
    <mergeCell ref="I119:I120"/>
    <mergeCell ref="H119:H120"/>
    <mergeCell ref="Q119:Q120"/>
    <mergeCell ref="P119:P120"/>
    <mergeCell ref="O119:O120"/>
    <mergeCell ref="N119:N120"/>
    <mergeCell ref="M119:M120"/>
    <mergeCell ref="A114:A115"/>
    <mergeCell ref="C114:C115"/>
    <mergeCell ref="D114:D115"/>
    <mergeCell ref="T114:T115"/>
    <mergeCell ref="S114:S115"/>
    <mergeCell ref="R114:R115"/>
    <mergeCell ref="Q114:Q115"/>
    <mergeCell ref="P114:P115"/>
    <mergeCell ref="O114:O115"/>
    <mergeCell ref="N114:N115"/>
    <mergeCell ref="M114:M115"/>
    <mergeCell ref="L114:L115"/>
    <mergeCell ref="K114:K115"/>
    <mergeCell ref="J114:J115"/>
    <mergeCell ref="I114:I115"/>
    <mergeCell ref="E114:E115"/>
    <mergeCell ref="AA114:AA115"/>
    <mergeCell ref="Z114:Z115"/>
    <mergeCell ref="Y114:Y115"/>
    <mergeCell ref="X114:X115"/>
    <mergeCell ref="W114:W115"/>
    <mergeCell ref="V114:V115"/>
    <mergeCell ref="U114:U115"/>
    <mergeCell ref="B114:B115"/>
    <mergeCell ref="AA104:AA105"/>
    <mergeCell ref="O104:O105"/>
    <mergeCell ref="P104:P105"/>
    <mergeCell ref="Q104:Q105"/>
    <mergeCell ref="R104:R105"/>
    <mergeCell ref="S104:S105"/>
    <mergeCell ref="H114:H115"/>
    <mergeCell ref="G114:G115"/>
    <mergeCell ref="F114:F115"/>
    <mergeCell ref="A104:A105"/>
    <mergeCell ref="B104:B105"/>
    <mergeCell ref="C104:C105"/>
    <mergeCell ref="D104:D105"/>
    <mergeCell ref="E104:E105"/>
    <mergeCell ref="W104:W105"/>
    <mergeCell ref="X104:X105"/>
    <mergeCell ref="Y104:Y105"/>
    <mergeCell ref="Z104:Z105"/>
    <mergeCell ref="S91:S92"/>
    <mergeCell ref="T91:T92"/>
    <mergeCell ref="K104:K105"/>
    <mergeCell ref="L104:L105"/>
    <mergeCell ref="M104:M105"/>
    <mergeCell ref="N104:N105"/>
    <mergeCell ref="O91:O92"/>
    <mergeCell ref="F104:F105"/>
    <mergeCell ref="G104:G105"/>
    <mergeCell ref="H104:H105"/>
    <mergeCell ref="I104:I105"/>
    <mergeCell ref="J104:J105"/>
    <mergeCell ref="Z91:Z92"/>
    <mergeCell ref="AA91:AA92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K91:K92"/>
    <mergeCell ref="L91:L92"/>
    <mergeCell ref="M91:M92"/>
    <mergeCell ref="N91:N92"/>
    <mergeCell ref="U91:U92"/>
    <mergeCell ref="V91:V92"/>
    <mergeCell ref="W91:W92"/>
    <mergeCell ref="X91:X92"/>
    <mergeCell ref="Y91:Y92"/>
    <mergeCell ref="P91:P92"/>
    <mergeCell ref="Q91:Q92"/>
    <mergeCell ref="R91:R92"/>
    <mergeCell ref="B116:B117"/>
    <mergeCell ref="A116:A117"/>
    <mergeCell ref="AA116:AA117"/>
    <mergeCell ref="Z116:Z117"/>
    <mergeCell ref="Y116:Y117"/>
    <mergeCell ref="X116:X117"/>
    <mergeCell ref="W116:W117"/>
    <mergeCell ref="V116:V117"/>
    <mergeCell ref="U116:U117"/>
    <mergeCell ref="G116:G117"/>
    <mergeCell ref="F116:F117"/>
    <mergeCell ref="E116:E117"/>
    <mergeCell ref="D116:D117"/>
    <mergeCell ref="C116:C117"/>
    <mergeCell ref="L116:L117"/>
    <mergeCell ref="K116:K117"/>
    <mergeCell ref="J116:J117"/>
    <mergeCell ref="I116:I117"/>
    <mergeCell ref="H116:H117"/>
    <mergeCell ref="Q116:Q117"/>
    <mergeCell ref="P116:P117"/>
    <mergeCell ref="O116:O117"/>
    <mergeCell ref="N116:N117"/>
    <mergeCell ref="M116:M117"/>
    <mergeCell ref="O25:O26"/>
    <mergeCell ref="N25:N26"/>
    <mergeCell ref="M25:M26"/>
    <mergeCell ref="L25:L26"/>
    <mergeCell ref="K25:K26"/>
    <mergeCell ref="T25:T26"/>
    <mergeCell ref="S25:S26"/>
    <mergeCell ref="R25:R26"/>
    <mergeCell ref="Q25:Q26"/>
    <mergeCell ref="P25:P26"/>
    <mergeCell ref="E25:E26"/>
    <mergeCell ref="D25:D26"/>
    <mergeCell ref="C25:C26"/>
    <mergeCell ref="B25:B26"/>
    <mergeCell ref="A25:A26"/>
    <mergeCell ref="J25:J26"/>
    <mergeCell ref="I25:I26"/>
    <mergeCell ref="H25:H26"/>
    <mergeCell ref="G25:G26"/>
    <mergeCell ref="F25:F26"/>
    <mergeCell ref="V25:V26"/>
    <mergeCell ref="U25:U26"/>
    <mergeCell ref="T28:T29"/>
    <mergeCell ref="S28:S29"/>
    <mergeCell ref="R28:R29"/>
    <mergeCell ref="AA25:AA26"/>
    <mergeCell ref="Z25:Z26"/>
    <mergeCell ref="Y25:Y26"/>
    <mergeCell ref="X25:X26"/>
    <mergeCell ref="W25:W26"/>
    <mergeCell ref="B28:B29"/>
    <mergeCell ref="A28:A29"/>
    <mergeCell ref="AA28:AA29"/>
    <mergeCell ref="Z28:Z29"/>
    <mergeCell ref="Y28:Y29"/>
    <mergeCell ref="X28:X29"/>
    <mergeCell ref="W28:W29"/>
    <mergeCell ref="V28:V29"/>
    <mergeCell ref="U28:U29"/>
    <mergeCell ref="G28:G29"/>
    <mergeCell ref="F28:F29"/>
    <mergeCell ref="E28:E29"/>
    <mergeCell ref="D28:D29"/>
    <mergeCell ref="C28:C29"/>
    <mergeCell ref="L28:L29"/>
    <mergeCell ref="K28:K29"/>
    <mergeCell ref="J28:J29"/>
    <mergeCell ref="I28:I29"/>
    <mergeCell ref="H28:H29"/>
    <mergeCell ref="Q28:Q29"/>
    <mergeCell ref="P28:P29"/>
    <mergeCell ref="O28:O29"/>
    <mergeCell ref="N28:N29"/>
    <mergeCell ref="M28:M29"/>
    <mergeCell ref="O33:O34"/>
    <mergeCell ref="N33:N34"/>
    <mergeCell ref="M33:M34"/>
    <mergeCell ref="L33:L34"/>
    <mergeCell ref="K33:K34"/>
    <mergeCell ref="T33:T34"/>
    <mergeCell ref="S33:S34"/>
    <mergeCell ref="R33:R34"/>
    <mergeCell ref="Q33:Q34"/>
    <mergeCell ref="P33:P34"/>
    <mergeCell ref="E33:E34"/>
    <mergeCell ref="D33:D34"/>
    <mergeCell ref="C33:C34"/>
    <mergeCell ref="B33:B34"/>
    <mergeCell ref="A33:A34"/>
    <mergeCell ref="J33:J34"/>
    <mergeCell ref="I33:I34"/>
    <mergeCell ref="H33:H34"/>
    <mergeCell ref="G33:G34"/>
    <mergeCell ref="F33:F34"/>
    <mergeCell ref="V33:V34"/>
    <mergeCell ref="U33:U34"/>
    <mergeCell ref="T36:T37"/>
    <mergeCell ref="S36:S37"/>
    <mergeCell ref="R36:R37"/>
    <mergeCell ref="AA33:AA34"/>
    <mergeCell ref="Z33:Z34"/>
    <mergeCell ref="Y33:Y34"/>
    <mergeCell ref="X33:X34"/>
    <mergeCell ref="W33:W34"/>
    <mergeCell ref="B36:B37"/>
    <mergeCell ref="A36:A37"/>
    <mergeCell ref="AA36:AA37"/>
    <mergeCell ref="Z36:Z37"/>
    <mergeCell ref="Y36:Y37"/>
    <mergeCell ref="X36:X37"/>
    <mergeCell ref="W36:W37"/>
    <mergeCell ref="V36:V37"/>
    <mergeCell ref="U36:U37"/>
    <mergeCell ref="G36:G37"/>
    <mergeCell ref="F36:F37"/>
    <mergeCell ref="E36:E37"/>
    <mergeCell ref="D36:D37"/>
    <mergeCell ref="C36:C37"/>
    <mergeCell ref="L36:L37"/>
    <mergeCell ref="K36:K37"/>
    <mergeCell ref="J36:J37"/>
    <mergeCell ref="I36:I37"/>
    <mergeCell ref="H36:H37"/>
    <mergeCell ref="Q36:Q37"/>
    <mergeCell ref="P36:P37"/>
    <mergeCell ref="O36:O37"/>
    <mergeCell ref="N36:N37"/>
    <mergeCell ref="M36:M37"/>
    <mergeCell ref="C38:C39"/>
    <mergeCell ref="B38:B39"/>
    <mergeCell ref="A38:A39"/>
    <mergeCell ref="J38:J39"/>
    <mergeCell ref="I38:I39"/>
    <mergeCell ref="H38:H39"/>
    <mergeCell ref="G38:G39"/>
    <mergeCell ref="F38:F39"/>
    <mergeCell ref="O38:O39"/>
    <mergeCell ref="N38:N39"/>
    <mergeCell ref="M38:M39"/>
    <mergeCell ref="L38:L39"/>
    <mergeCell ref="K38:K39"/>
    <mergeCell ref="V38:V39"/>
    <mergeCell ref="U38:U39"/>
    <mergeCell ref="AA38:AA39"/>
    <mergeCell ref="Z38:Z39"/>
    <mergeCell ref="Y38:Y39"/>
    <mergeCell ref="X38:X39"/>
    <mergeCell ref="W38:W39"/>
    <mergeCell ref="E38:E39"/>
    <mergeCell ref="D38:D39"/>
    <mergeCell ref="T38:T39"/>
    <mergeCell ref="S38:S39"/>
    <mergeCell ref="R38:R39"/>
    <mergeCell ref="Q38:Q39"/>
    <mergeCell ref="P38:P39"/>
  </mergeCells>
  <pageMargins left="0.70866141732283472" right="0.70866141732283472" top="0.74803149606299213" bottom="0.74803149606299213" header="0.31496062992125984" footer="0.31496062992125984"/>
  <pageSetup paperSize="9" scale="14" orientation="landscape" r:id="rId1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4" zoomScale="80" zoomScaleNormal="100" zoomScaleSheetLayoutView="80" workbookViewId="0">
      <selection activeCell="G11" sqref="G11"/>
    </sheetView>
  </sheetViews>
  <sheetFormatPr defaultRowHeight="15" x14ac:dyDescent="0.25"/>
  <cols>
    <col min="1" max="1" width="9.140625" style="171"/>
    <col min="2" max="2" width="31.140625" style="171" customWidth="1"/>
    <col min="3" max="5" width="9.140625" style="171"/>
    <col min="6" max="6" width="14.85546875" style="171" customWidth="1"/>
    <col min="7" max="7" width="25.140625" style="171" customWidth="1"/>
    <col min="8" max="16384" width="9.140625" style="171"/>
  </cols>
  <sheetData>
    <row r="1" spans="1:7" ht="18.75" x14ac:dyDescent="0.3">
      <c r="A1" s="273" t="s">
        <v>162</v>
      </c>
      <c r="B1" s="273"/>
      <c r="C1" s="273"/>
      <c r="D1" s="273"/>
      <c r="E1" s="273"/>
      <c r="F1" s="273"/>
      <c r="G1" s="273"/>
    </row>
    <row r="2" spans="1:7" ht="18.75" x14ac:dyDescent="0.3">
      <c r="A2" s="273" t="s">
        <v>163</v>
      </c>
      <c r="B2" s="273"/>
      <c r="C2" s="273"/>
      <c r="D2" s="273"/>
      <c r="E2" s="273"/>
      <c r="F2" s="273"/>
      <c r="G2" s="273"/>
    </row>
    <row r="3" spans="1:7" ht="18.75" x14ac:dyDescent="0.3">
      <c r="A3" s="273" t="s">
        <v>2</v>
      </c>
      <c r="B3" s="273"/>
      <c r="C3" s="273"/>
      <c r="D3" s="273"/>
      <c r="E3" s="273"/>
      <c r="F3" s="273"/>
      <c r="G3" s="273"/>
    </row>
    <row r="4" spans="1:7" ht="18.75" x14ac:dyDescent="0.3">
      <c r="A4" s="273" t="s">
        <v>397</v>
      </c>
      <c r="B4" s="273"/>
      <c r="C4" s="273"/>
      <c r="D4" s="273"/>
      <c r="E4" s="273"/>
      <c r="F4" s="273"/>
      <c r="G4" s="273"/>
    </row>
    <row r="5" spans="1:7" ht="15.75" x14ac:dyDescent="0.25">
      <c r="A5" s="45"/>
      <c r="B5" s="46"/>
      <c r="C5" s="46"/>
      <c r="D5" s="46"/>
      <c r="E5" s="46"/>
      <c r="F5" s="47"/>
      <c r="G5" s="46"/>
    </row>
    <row r="6" spans="1:7" x14ac:dyDescent="0.25">
      <c r="A6" s="274" t="s">
        <v>164</v>
      </c>
      <c r="B6" s="275" t="s">
        <v>165</v>
      </c>
      <c r="C6" s="275" t="s">
        <v>166</v>
      </c>
      <c r="D6" s="276"/>
      <c r="E6" s="276"/>
      <c r="F6" s="276"/>
      <c r="G6" s="275" t="s">
        <v>167</v>
      </c>
    </row>
    <row r="7" spans="1:7" ht="76.5" x14ac:dyDescent="0.25">
      <c r="A7" s="274"/>
      <c r="B7" s="275"/>
      <c r="C7" s="275"/>
      <c r="D7" s="48" t="s">
        <v>168</v>
      </c>
      <c r="E7" s="277" t="s">
        <v>169</v>
      </c>
      <c r="F7" s="278"/>
      <c r="G7" s="275"/>
    </row>
    <row r="8" spans="1:7" x14ac:dyDescent="0.25">
      <c r="A8" s="274"/>
      <c r="B8" s="275"/>
      <c r="C8" s="275"/>
      <c r="D8" s="49" t="s">
        <v>170</v>
      </c>
      <c r="E8" s="49" t="s">
        <v>171</v>
      </c>
      <c r="F8" s="50" t="s">
        <v>170</v>
      </c>
      <c r="G8" s="275"/>
    </row>
    <row r="9" spans="1:7" x14ac:dyDescent="0.25">
      <c r="A9" s="51">
        <v>1</v>
      </c>
      <c r="B9" s="52">
        <v>2</v>
      </c>
      <c r="C9" s="52">
        <v>3</v>
      </c>
      <c r="D9" s="52">
        <v>4</v>
      </c>
      <c r="E9" s="52">
        <v>5</v>
      </c>
      <c r="F9" s="52">
        <v>6</v>
      </c>
      <c r="G9" s="52">
        <v>7</v>
      </c>
    </row>
    <row r="10" spans="1:7" ht="42.75" customHeight="1" x14ac:dyDescent="0.25">
      <c r="A10" s="53"/>
      <c r="B10" s="54" t="s">
        <v>172</v>
      </c>
      <c r="C10" s="55"/>
      <c r="D10" s="55"/>
      <c r="E10" s="55"/>
      <c r="F10" s="56"/>
      <c r="G10" s="55"/>
    </row>
    <row r="11" spans="1:7" ht="45.75" customHeight="1" x14ac:dyDescent="0.25">
      <c r="A11" s="57" t="s">
        <v>173</v>
      </c>
      <c r="B11" s="55" t="s">
        <v>174</v>
      </c>
      <c r="C11" s="58" t="s">
        <v>33</v>
      </c>
      <c r="D11" s="59">
        <v>4033</v>
      </c>
      <c r="E11" s="60">
        <v>13000</v>
      </c>
      <c r="F11" s="60">
        <v>3676</v>
      </c>
      <c r="G11" s="55" t="s">
        <v>442</v>
      </c>
    </row>
    <row r="12" spans="1:7" ht="63.75" x14ac:dyDescent="0.25">
      <c r="A12" s="57" t="s">
        <v>175</v>
      </c>
      <c r="B12" s="55" t="s">
        <v>176</v>
      </c>
      <c r="C12" s="58" t="s">
        <v>177</v>
      </c>
      <c r="D12" s="58">
        <v>100.2</v>
      </c>
      <c r="E12" s="58">
        <v>100</v>
      </c>
      <c r="F12" s="221">
        <v>100.2</v>
      </c>
      <c r="G12" s="62"/>
    </row>
    <row r="13" spans="1:7" ht="80.25" customHeight="1" x14ac:dyDescent="0.25">
      <c r="A13" s="57" t="s">
        <v>46</v>
      </c>
      <c r="B13" s="55" t="s">
        <v>178</v>
      </c>
      <c r="C13" s="58" t="s">
        <v>177</v>
      </c>
      <c r="D13" s="58" t="s">
        <v>433</v>
      </c>
      <c r="E13" s="58">
        <v>97</v>
      </c>
      <c r="F13" s="55" t="s">
        <v>432</v>
      </c>
      <c r="G13" s="55"/>
    </row>
    <row r="14" spans="1:7" ht="76.5" x14ac:dyDescent="0.25">
      <c r="A14" s="57" t="s">
        <v>179</v>
      </c>
      <c r="B14" s="55" t="s">
        <v>180</v>
      </c>
      <c r="C14" s="58" t="s">
        <v>177</v>
      </c>
      <c r="D14" s="58" t="s">
        <v>433</v>
      </c>
      <c r="E14" s="63">
        <v>100</v>
      </c>
      <c r="F14" s="55" t="s">
        <v>432</v>
      </c>
      <c r="G14" s="55"/>
    </row>
    <row r="15" spans="1:7" ht="38.25" x14ac:dyDescent="0.25">
      <c r="A15" s="57" t="s">
        <v>62</v>
      </c>
      <c r="B15" s="55" t="s">
        <v>181</v>
      </c>
      <c r="C15" s="58" t="s">
        <v>177</v>
      </c>
      <c r="D15" s="58" t="s">
        <v>433</v>
      </c>
      <c r="E15" s="58">
        <v>87</v>
      </c>
      <c r="F15" s="55" t="s">
        <v>432</v>
      </c>
      <c r="G15" s="55"/>
    </row>
    <row r="16" spans="1:7" ht="102" x14ac:dyDescent="0.25">
      <c r="A16" s="57" t="s">
        <v>182</v>
      </c>
      <c r="B16" s="55" t="s">
        <v>183</v>
      </c>
      <c r="C16" s="58" t="s">
        <v>177</v>
      </c>
      <c r="D16" s="58" t="s">
        <v>433</v>
      </c>
      <c r="E16" s="58">
        <v>12.4</v>
      </c>
      <c r="F16" s="55" t="s">
        <v>432</v>
      </c>
      <c r="G16" s="55"/>
    </row>
    <row r="17" spans="1:7" ht="133.5" customHeight="1" x14ac:dyDescent="0.25">
      <c r="A17" s="57" t="s">
        <v>184</v>
      </c>
      <c r="B17" s="55" t="s">
        <v>185</v>
      </c>
      <c r="C17" s="58" t="s">
        <v>177</v>
      </c>
      <c r="D17" s="58" t="s">
        <v>433</v>
      </c>
      <c r="E17" s="58">
        <v>100</v>
      </c>
      <c r="F17" s="55" t="s">
        <v>432</v>
      </c>
      <c r="G17" s="55"/>
    </row>
    <row r="18" spans="1:7" ht="51" x14ac:dyDescent="0.25">
      <c r="A18" s="57" t="s">
        <v>187</v>
      </c>
      <c r="B18" s="55" t="s">
        <v>188</v>
      </c>
      <c r="C18" s="58" t="s">
        <v>189</v>
      </c>
      <c r="D18" s="58" t="s">
        <v>433</v>
      </c>
      <c r="E18" s="58">
        <v>64.2</v>
      </c>
      <c r="F18" s="55" t="s">
        <v>432</v>
      </c>
      <c r="G18" s="55"/>
    </row>
    <row r="19" spans="1:7" ht="39.75" customHeight="1" x14ac:dyDescent="0.25">
      <c r="A19" s="57" t="s">
        <v>190</v>
      </c>
      <c r="B19" s="55" t="s">
        <v>191</v>
      </c>
      <c r="C19" s="58" t="s">
        <v>192</v>
      </c>
      <c r="D19" s="58" t="s">
        <v>433</v>
      </c>
      <c r="E19" s="64">
        <v>0.14499999999999999</v>
      </c>
      <c r="F19" s="55" t="s">
        <v>432</v>
      </c>
      <c r="G19" s="55"/>
    </row>
    <row r="20" spans="1:7" ht="40.5" customHeight="1" x14ac:dyDescent="0.25">
      <c r="A20" s="65" t="s">
        <v>193</v>
      </c>
      <c r="B20" s="55" t="s">
        <v>194</v>
      </c>
      <c r="C20" s="58" t="s">
        <v>195</v>
      </c>
      <c r="D20" s="58" t="s">
        <v>433</v>
      </c>
      <c r="E20" s="58">
        <v>1.54</v>
      </c>
      <c r="F20" s="55" t="s">
        <v>432</v>
      </c>
      <c r="G20" s="55"/>
    </row>
    <row r="21" spans="1:7" ht="52.5" customHeight="1" x14ac:dyDescent="0.25">
      <c r="A21" s="65" t="s">
        <v>196</v>
      </c>
      <c r="B21" s="55" t="s">
        <v>197</v>
      </c>
      <c r="C21" s="58" t="s">
        <v>198</v>
      </c>
      <c r="D21" s="58" t="s">
        <v>433</v>
      </c>
      <c r="E21" s="58">
        <v>21.2</v>
      </c>
      <c r="F21" s="55" t="s">
        <v>432</v>
      </c>
      <c r="G21" s="55"/>
    </row>
    <row r="22" spans="1:7" ht="129" customHeight="1" x14ac:dyDescent="0.25">
      <c r="A22" s="57" t="s">
        <v>199</v>
      </c>
      <c r="B22" s="55" t="s">
        <v>200</v>
      </c>
      <c r="C22" s="58" t="s">
        <v>198</v>
      </c>
      <c r="D22" s="58" t="s">
        <v>433</v>
      </c>
      <c r="E22" s="58">
        <v>2.14</v>
      </c>
      <c r="F22" s="55" t="s">
        <v>432</v>
      </c>
      <c r="G22" s="55"/>
    </row>
    <row r="23" spans="1:7" ht="43.5" customHeight="1" x14ac:dyDescent="0.25">
      <c r="A23" s="65" t="s">
        <v>201</v>
      </c>
      <c r="B23" s="55" t="s">
        <v>202</v>
      </c>
      <c r="C23" s="58" t="s">
        <v>198</v>
      </c>
      <c r="D23" s="58">
        <v>0</v>
      </c>
      <c r="E23" s="58">
        <v>100</v>
      </c>
      <c r="F23" s="221">
        <v>100</v>
      </c>
      <c r="G23" s="55"/>
    </row>
    <row r="24" spans="1:7" ht="81" customHeight="1" x14ac:dyDescent="0.25">
      <c r="A24" s="65" t="s">
        <v>203</v>
      </c>
      <c r="B24" s="55" t="s">
        <v>204</v>
      </c>
      <c r="C24" s="58" t="s">
        <v>198</v>
      </c>
      <c r="D24" s="58" t="s">
        <v>433</v>
      </c>
      <c r="E24" s="58">
        <v>8.8000000000000007</v>
      </c>
      <c r="F24" s="221" t="s">
        <v>433</v>
      </c>
      <c r="G24" s="55" t="s">
        <v>371</v>
      </c>
    </row>
    <row r="25" spans="1:7" ht="15.75" x14ac:dyDescent="0.25">
      <c r="A25" s="57" t="s">
        <v>205</v>
      </c>
      <c r="B25" s="267" t="s">
        <v>206</v>
      </c>
      <c r="C25" s="268"/>
      <c r="D25" s="268"/>
      <c r="E25" s="268"/>
      <c r="F25" s="268"/>
      <c r="G25" s="269"/>
    </row>
    <row r="26" spans="1:7" ht="71.25" customHeight="1" x14ac:dyDescent="0.25">
      <c r="A26" s="57" t="s">
        <v>207</v>
      </c>
      <c r="B26" s="66" t="s">
        <v>208</v>
      </c>
      <c r="C26" s="58" t="s">
        <v>177</v>
      </c>
      <c r="D26" s="58">
        <v>99.9</v>
      </c>
      <c r="E26" s="58">
        <v>100</v>
      </c>
      <c r="F26" s="221">
        <v>99.99</v>
      </c>
      <c r="G26" s="61"/>
    </row>
    <row r="27" spans="1:7" ht="15.75" x14ac:dyDescent="0.25">
      <c r="A27" s="57" t="s">
        <v>209</v>
      </c>
      <c r="B27" s="267" t="s">
        <v>210</v>
      </c>
      <c r="C27" s="268"/>
      <c r="D27" s="268"/>
      <c r="E27" s="268"/>
      <c r="F27" s="268"/>
      <c r="G27" s="269"/>
    </row>
    <row r="28" spans="1:7" ht="102" x14ac:dyDescent="0.25">
      <c r="A28" s="57" t="s">
        <v>211</v>
      </c>
      <c r="B28" s="55" t="s">
        <v>212</v>
      </c>
      <c r="C28" s="58" t="s">
        <v>177</v>
      </c>
      <c r="D28" s="58">
        <v>100</v>
      </c>
      <c r="E28" s="58">
        <v>100</v>
      </c>
      <c r="F28" s="59">
        <v>100</v>
      </c>
      <c r="G28" s="55"/>
    </row>
    <row r="29" spans="1:7" ht="42" customHeight="1" x14ac:dyDescent="0.25">
      <c r="A29" s="57" t="s">
        <v>213</v>
      </c>
      <c r="B29" s="55" t="s">
        <v>214</v>
      </c>
      <c r="C29" s="58" t="s">
        <v>33</v>
      </c>
      <c r="D29" s="58" t="s">
        <v>186</v>
      </c>
      <c r="E29" s="59">
        <v>2600</v>
      </c>
      <c r="F29" s="59">
        <v>2457</v>
      </c>
      <c r="G29" s="55" t="s">
        <v>442</v>
      </c>
    </row>
    <row r="30" spans="1:7" ht="42.75" customHeight="1" x14ac:dyDescent="0.25">
      <c r="A30" s="57" t="s">
        <v>215</v>
      </c>
      <c r="B30" s="55" t="s">
        <v>216</v>
      </c>
      <c r="C30" s="58" t="s">
        <v>217</v>
      </c>
      <c r="D30" s="58" t="s">
        <v>186</v>
      </c>
      <c r="E30" s="59">
        <v>8300</v>
      </c>
      <c r="F30" s="59">
        <v>6525</v>
      </c>
      <c r="G30" s="55" t="s">
        <v>442</v>
      </c>
    </row>
    <row r="31" spans="1:7" ht="41.25" customHeight="1" x14ac:dyDescent="0.25">
      <c r="A31" s="57" t="s">
        <v>218</v>
      </c>
      <c r="B31" s="55" t="s">
        <v>219</v>
      </c>
      <c r="C31" s="58" t="s">
        <v>33</v>
      </c>
      <c r="D31" s="58" t="s">
        <v>186</v>
      </c>
      <c r="E31" s="59">
        <v>4700</v>
      </c>
      <c r="F31" s="59">
        <v>3052</v>
      </c>
      <c r="G31" s="55" t="s">
        <v>442</v>
      </c>
    </row>
    <row r="32" spans="1:7" ht="15.75" x14ac:dyDescent="0.25">
      <c r="A32" s="57" t="s">
        <v>220</v>
      </c>
      <c r="B32" s="267" t="s">
        <v>221</v>
      </c>
      <c r="C32" s="268"/>
      <c r="D32" s="268"/>
      <c r="E32" s="268"/>
      <c r="F32" s="268"/>
      <c r="G32" s="269"/>
    </row>
    <row r="33" spans="1:7" ht="225" customHeight="1" x14ac:dyDescent="0.25">
      <c r="A33" s="57" t="s">
        <v>222</v>
      </c>
      <c r="B33" s="55" t="s">
        <v>223</v>
      </c>
      <c r="C33" s="58" t="s">
        <v>177</v>
      </c>
      <c r="D33" s="58">
        <v>94</v>
      </c>
      <c r="E33" s="58">
        <v>94</v>
      </c>
      <c r="F33" s="221">
        <v>95</v>
      </c>
      <c r="G33" s="55"/>
    </row>
    <row r="34" spans="1:7" ht="125.25" customHeight="1" x14ac:dyDescent="0.25">
      <c r="A34" s="57" t="s">
        <v>224</v>
      </c>
      <c r="B34" s="55" t="s">
        <v>225</v>
      </c>
      <c r="C34" s="58" t="s">
        <v>217</v>
      </c>
      <c r="D34" s="58" t="s">
        <v>433</v>
      </c>
      <c r="E34" s="58">
        <v>1.7529999999999999</v>
      </c>
      <c r="F34" s="222" t="s">
        <v>433</v>
      </c>
      <c r="G34" s="55" t="s">
        <v>409</v>
      </c>
    </row>
    <row r="35" spans="1:7" ht="121.5" customHeight="1" x14ac:dyDescent="0.25">
      <c r="A35" s="57" t="s">
        <v>226</v>
      </c>
      <c r="B35" s="55" t="s">
        <v>227</v>
      </c>
      <c r="C35" s="58" t="s">
        <v>33</v>
      </c>
      <c r="D35" s="58" t="s">
        <v>433</v>
      </c>
      <c r="E35" s="58">
        <v>111.7</v>
      </c>
      <c r="F35" s="221" t="s">
        <v>433</v>
      </c>
      <c r="G35" s="55" t="s">
        <v>409</v>
      </c>
    </row>
    <row r="36" spans="1:7" ht="123.75" customHeight="1" x14ac:dyDescent="0.25">
      <c r="A36" s="57" t="s">
        <v>228</v>
      </c>
      <c r="B36" s="55" t="s">
        <v>229</v>
      </c>
      <c r="C36" s="58" t="s">
        <v>33</v>
      </c>
      <c r="D36" s="58" t="s">
        <v>433</v>
      </c>
      <c r="E36" s="58">
        <v>90.5</v>
      </c>
      <c r="F36" s="221" t="s">
        <v>433</v>
      </c>
      <c r="G36" s="55" t="s">
        <v>409</v>
      </c>
    </row>
    <row r="37" spans="1:7" ht="51.75" customHeight="1" x14ac:dyDescent="0.25">
      <c r="A37" s="57" t="s">
        <v>391</v>
      </c>
      <c r="B37" s="55" t="s">
        <v>394</v>
      </c>
      <c r="C37" s="58" t="s">
        <v>217</v>
      </c>
      <c r="D37" s="58" t="s">
        <v>433</v>
      </c>
      <c r="E37" s="58">
        <v>0.61499999999999999</v>
      </c>
      <c r="F37" s="221" t="s">
        <v>433</v>
      </c>
      <c r="G37" s="55" t="s">
        <v>430</v>
      </c>
    </row>
    <row r="38" spans="1:7" ht="51.75" customHeight="1" x14ac:dyDescent="0.25">
      <c r="A38" s="57" t="s">
        <v>393</v>
      </c>
      <c r="B38" s="55" t="s">
        <v>395</v>
      </c>
      <c r="C38" s="58" t="s">
        <v>217</v>
      </c>
      <c r="D38" s="58" t="s">
        <v>433</v>
      </c>
      <c r="E38" s="58">
        <v>0.38300000000000001</v>
      </c>
      <c r="F38" s="221" t="s">
        <v>433</v>
      </c>
      <c r="G38" s="55" t="s">
        <v>430</v>
      </c>
    </row>
    <row r="39" spans="1:7" ht="54" customHeight="1" x14ac:dyDescent="0.25">
      <c r="A39" s="57" t="s">
        <v>392</v>
      </c>
      <c r="B39" s="55" t="s">
        <v>396</v>
      </c>
      <c r="C39" s="58" t="s">
        <v>217</v>
      </c>
      <c r="D39" s="58" t="s">
        <v>433</v>
      </c>
      <c r="E39" s="58">
        <v>43.68</v>
      </c>
      <c r="F39" s="221" t="s">
        <v>433</v>
      </c>
      <c r="G39" s="55" t="s">
        <v>431</v>
      </c>
    </row>
    <row r="40" spans="1:7" ht="15.75" x14ac:dyDescent="0.25">
      <c r="A40" s="67"/>
      <c r="B40" s="68"/>
      <c r="C40" s="69"/>
      <c r="D40" s="69"/>
      <c r="E40" s="69"/>
      <c r="F40" s="70"/>
      <c r="G40" s="68"/>
    </row>
    <row r="41" spans="1:7" ht="20.25" x14ac:dyDescent="0.25">
      <c r="A41" s="71"/>
      <c r="B41" s="72"/>
      <c r="C41" s="73"/>
      <c r="D41" s="73"/>
      <c r="E41" s="73"/>
      <c r="F41" s="74"/>
      <c r="G41" s="72"/>
    </row>
    <row r="42" spans="1:7" ht="66.75" customHeight="1" x14ac:dyDescent="0.3">
      <c r="A42" s="270" t="s">
        <v>374</v>
      </c>
      <c r="B42" s="271"/>
      <c r="C42" s="73"/>
      <c r="D42" s="73"/>
      <c r="E42" s="73"/>
      <c r="F42" s="272" t="s">
        <v>375</v>
      </c>
      <c r="G42" s="272"/>
    </row>
  </sheetData>
  <mergeCells count="15">
    <mergeCell ref="A1:G1"/>
    <mergeCell ref="A2:G2"/>
    <mergeCell ref="A3:G3"/>
    <mergeCell ref="A4:G4"/>
    <mergeCell ref="A6:A8"/>
    <mergeCell ref="B6:B8"/>
    <mergeCell ref="C6:C8"/>
    <mergeCell ref="D6:F6"/>
    <mergeCell ref="G6:G8"/>
    <mergeCell ref="E7:F7"/>
    <mergeCell ref="B25:G25"/>
    <mergeCell ref="B27:G27"/>
    <mergeCell ref="B32:G32"/>
    <mergeCell ref="A42:B42"/>
    <mergeCell ref="F42:G42"/>
  </mergeCell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3"/>
  <sheetViews>
    <sheetView view="pageBreakPreview" topLeftCell="A135" zoomScale="50" zoomScaleNormal="100" zoomScaleSheetLayoutView="50" workbookViewId="0">
      <selection activeCell="F116" sqref="F116"/>
    </sheetView>
  </sheetViews>
  <sheetFormatPr defaultRowHeight="15" x14ac:dyDescent="0.25"/>
  <cols>
    <col min="1" max="1" width="13" style="171" customWidth="1"/>
    <col min="2" max="2" width="33.140625" style="171" customWidth="1"/>
    <col min="3" max="3" width="9.140625" style="171"/>
    <col min="4" max="4" width="35" style="171" customWidth="1"/>
    <col min="5" max="5" width="19.5703125" style="171" customWidth="1"/>
    <col min="6" max="6" width="17.28515625" style="171" customWidth="1"/>
    <col min="7" max="7" width="18.140625" style="171" customWidth="1"/>
    <col min="8" max="8" width="21" style="171" customWidth="1"/>
    <col min="9" max="9" width="23.5703125" style="171" customWidth="1"/>
    <col min="10" max="10" width="22.28515625" style="171" customWidth="1"/>
    <col min="11" max="11" width="21.7109375" style="171" customWidth="1"/>
    <col min="12" max="12" width="21.42578125" style="171" customWidth="1"/>
    <col min="13" max="14" width="19.42578125" style="171" customWidth="1"/>
    <col min="15" max="15" width="20.7109375" style="171" customWidth="1"/>
    <col min="16" max="16" width="20.28515625" style="171" customWidth="1"/>
    <col min="17" max="17" width="29" style="171" customWidth="1"/>
    <col min="18" max="19" width="31.5703125" style="171" customWidth="1"/>
    <col min="20" max="20" width="14.7109375" style="171" bestFit="1" customWidth="1"/>
    <col min="21" max="21" width="9.140625" style="171"/>
    <col min="22" max="22" width="8.85546875" style="171" customWidth="1"/>
    <col min="23" max="23" width="22.85546875" style="171" customWidth="1"/>
    <col min="24" max="24" width="18.5703125" style="171" customWidth="1"/>
    <col min="25" max="25" width="20.28515625" style="171" customWidth="1"/>
    <col min="26" max="16384" width="9.140625" style="171"/>
  </cols>
  <sheetData>
    <row r="1" spans="1:27" ht="18.75" x14ac:dyDescent="0.3">
      <c r="A1" s="75"/>
      <c r="B1" s="76"/>
      <c r="C1" s="77"/>
      <c r="D1" s="76"/>
      <c r="E1" s="77"/>
      <c r="F1" s="77"/>
      <c r="G1" s="77"/>
      <c r="H1" s="77"/>
      <c r="I1" s="78"/>
      <c r="J1" s="331" t="s">
        <v>162</v>
      </c>
      <c r="K1" s="331"/>
      <c r="L1" s="78"/>
      <c r="M1" s="78"/>
      <c r="N1" s="78"/>
      <c r="O1" s="79"/>
      <c r="P1" s="79"/>
      <c r="Q1" s="81"/>
      <c r="R1" s="82"/>
      <c r="S1" s="83"/>
      <c r="T1" s="80"/>
      <c r="U1" s="80"/>
      <c r="V1" s="80"/>
      <c r="W1" s="84"/>
      <c r="X1" s="84"/>
      <c r="Y1" s="84"/>
      <c r="Z1" s="85"/>
      <c r="AA1" s="85"/>
    </row>
    <row r="2" spans="1:27" ht="18.75" x14ac:dyDescent="0.3">
      <c r="A2" s="86" t="s">
        <v>230</v>
      </c>
      <c r="B2" s="86"/>
      <c r="C2" s="86"/>
      <c r="D2" s="86"/>
      <c r="E2" s="86"/>
      <c r="F2" s="86"/>
      <c r="G2" s="86"/>
      <c r="H2" s="86"/>
      <c r="I2" s="332" t="s">
        <v>231</v>
      </c>
      <c r="J2" s="332"/>
      <c r="K2" s="332"/>
      <c r="L2" s="332"/>
      <c r="M2" s="86"/>
      <c r="N2" s="86"/>
      <c r="O2" s="86"/>
      <c r="P2" s="86"/>
      <c r="Q2" s="87"/>
      <c r="R2" s="88"/>
      <c r="S2" s="89"/>
      <c r="T2" s="80"/>
      <c r="U2" s="80"/>
      <c r="V2" s="80"/>
      <c r="W2" s="84"/>
      <c r="X2" s="84"/>
      <c r="Y2" s="84"/>
      <c r="Z2" s="85"/>
      <c r="AA2" s="85"/>
    </row>
    <row r="3" spans="1:27" ht="18.75" x14ac:dyDescent="0.3">
      <c r="A3" s="86" t="s">
        <v>232</v>
      </c>
      <c r="B3" s="86"/>
      <c r="C3" s="86"/>
      <c r="D3" s="86"/>
      <c r="E3" s="86"/>
      <c r="F3" s="86"/>
      <c r="G3" s="86"/>
      <c r="H3" s="332" t="s">
        <v>233</v>
      </c>
      <c r="I3" s="332"/>
      <c r="J3" s="332"/>
      <c r="K3" s="332"/>
      <c r="L3" s="332"/>
      <c r="M3" s="332"/>
      <c r="N3" s="86"/>
      <c r="O3" s="86"/>
      <c r="P3" s="86"/>
      <c r="Q3" s="87"/>
      <c r="R3" s="88"/>
      <c r="S3" s="89"/>
      <c r="T3" s="80"/>
      <c r="U3" s="80"/>
      <c r="V3" s="80"/>
      <c r="W3" s="90"/>
      <c r="X3" s="90"/>
      <c r="Y3" s="90"/>
      <c r="Z3" s="80"/>
      <c r="AA3" s="80"/>
    </row>
    <row r="4" spans="1:27" ht="18.75" x14ac:dyDescent="0.3">
      <c r="A4" s="91" t="s">
        <v>234</v>
      </c>
      <c r="B4" s="91"/>
      <c r="C4" s="91"/>
      <c r="D4" s="91"/>
      <c r="E4" s="91"/>
      <c r="F4" s="91"/>
      <c r="G4" s="91"/>
      <c r="H4" s="91"/>
      <c r="I4" s="91"/>
      <c r="J4" s="333" t="s">
        <v>410</v>
      </c>
      <c r="K4" s="333"/>
      <c r="L4" s="91"/>
      <c r="M4" s="91"/>
      <c r="N4" s="91"/>
      <c r="O4" s="91"/>
      <c r="P4" s="91"/>
      <c r="Q4" s="92"/>
      <c r="R4" s="88"/>
      <c r="S4" s="89"/>
      <c r="T4" s="80"/>
      <c r="U4" s="80"/>
      <c r="V4" s="80"/>
      <c r="W4" s="90"/>
      <c r="X4" s="90"/>
      <c r="Y4" s="90"/>
      <c r="Z4" s="80"/>
      <c r="AA4" s="80"/>
    </row>
    <row r="5" spans="1:27" ht="15.75" x14ac:dyDescent="0.25">
      <c r="A5" s="93"/>
      <c r="B5" s="94"/>
      <c r="C5" s="93"/>
      <c r="D5" s="94"/>
      <c r="E5" s="93"/>
      <c r="F5" s="93"/>
      <c r="G5" s="93"/>
      <c r="H5" s="93"/>
      <c r="I5" s="79"/>
      <c r="J5" s="79"/>
      <c r="K5" s="79"/>
      <c r="L5" s="79"/>
      <c r="M5" s="79"/>
      <c r="N5" s="79"/>
      <c r="O5" s="79"/>
      <c r="P5" s="79"/>
      <c r="Q5" s="95"/>
      <c r="R5" s="88"/>
      <c r="S5" s="89"/>
      <c r="T5" s="80"/>
      <c r="U5" s="80"/>
      <c r="V5" s="80"/>
      <c r="W5" s="90"/>
      <c r="X5" s="90"/>
      <c r="Y5" s="90"/>
      <c r="Z5" s="80"/>
      <c r="AA5" s="80"/>
    </row>
    <row r="6" spans="1:27" ht="18.75" customHeight="1" x14ac:dyDescent="0.25">
      <c r="A6" s="296" t="s">
        <v>235</v>
      </c>
      <c r="B6" s="312" t="s">
        <v>236</v>
      </c>
      <c r="C6" s="203" t="s">
        <v>237</v>
      </c>
      <c r="D6" s="323" t="s">
        <v>238</v>
      </c>
      <c r="E6" s="323" t="s">
        <v>239</v>
      </c>
      <c r="F6" s="323" t="s">
        <v>240</v>
      </c>
      <c r="G6" s="323" t="s">
        <v>241</v>
      </c>
      <c r="H6" s="323" t="s">
        <v>242</v>
      </c>
      <c r="I6" s="326" t="s">
        <v>243</v>
      </c>
      <c r="J6" s="327"/>
      <c r="K6" s="327"/>
      <c r="L6" s="327"/>
      <c r="M6" s="327"/>
      <c r="N6" s="327"/>
      <c r="O6" s="327"/>
      <c r="P6" s="328"/>
      <c r="Q6" s="312" t="s">
        <v>244</v>
      </c>
      <c r="R6" s="96"/>
      <c r="S6" s="97"/>
      <c r="T6" s="98"/>
      <c r="U6" s="98"/>
      <c r="V6" s="98"/>
      <c r="W6" s="83"/>
      <c r="X6" s="83"/>
      <c r="Y6" s="83"/>
      <c r="Z6" s="98"/>
      <c r="AA6" s="98"/>
    </row>
    <row r="7" spans="1:27" ht="18.75" x14ac:dyDescent="0.25">
      <c r="A7" s="296"/>
      <c r="B7" s="306"/>
      <c r="C7" s="204"/>
      <c r="D7" s="324"/>
      <c r="E7" s="324"/>
      <c r="F7" s="324"/>
      <c r="G7" s="324"/>
      <c r="H7" s="324"/>
      <c r="I7" s="334" t="s">
        <v>245</v>
      </c>
      <c r="J7" s="335"/>
      <c r="K7" s="336" t="s">
        <v>246</v>
      </c>
      <c r="L7" s="337"/>
      <c r="M7" s="334" t="s">
        <v>247</v>
      </c>
      <c r="N7" s="335"/>
      <c r="O7" s="338" t="s">
        <v>248</v>
      </c>
      <c r="P7" s="339"/>
      <c r="Q7" s="306"/>
      <c r="R7" s="96"/>
      <c r="S7" s="97"/>
      <c r="T7" s="80"/>
      <c r="U7" s="80"/>
      <c r="V7" s="80"/>
      <c r="W7" s="90"/>
      <c r="X7" s="90"/>
      <c r="Y7" s="90"/>
      <c r="Z7" s="80"/>
      <c r="AA7" s="80"/>
    </row>
    <row r="8" spans="1:27" ht="141.75" customHeight="1" x14ac:dyDescent="0.25">
      <c r="A8" s="296"/>
      <c r="B8" s="307"/>
      <c r="C8" s="205"/>
      <c r="D8" s="325"/>
      <c r="E8" s="325"/>
      <c r="F8" s="325"/>
      <c r="G8" s="325"/>
      <c r="H8" s="325"/>
      <c r="I8" s="99" t="s">
        <v>171</v>
      </c>
      <c r="J8" s="99" t="s">
        <v>170</v>
      </c>
      <c r="K8" s="99" t="s">
        <v>171</v>
      </c>
      <c r="L8" s="99" t="s">
        <v>170</v>
      </c>
      <c r="M8" s="99" t="s">
        <v>171</v>
      </c>
      <c r="N8" s="99" t="s">
        <v>170</v>
      </c>
      <c r="O8" s="100" t="s">
        <v>171</v>
      </c>
      <c r="P8" s="99" t="s">
        <v>170</v>
      </c>
      <c r="Q8" s="307"/>
      <c r="R8" s="96"/>
      <c r="S8" s="97"/>
      <c r="T8" s="80"/>
      <c r="U8" s="80"/>
      <c r="V8" s="80"/>
      <c r="W8" s="90"/>
      <c r="X8" s="90"/>
      <c r="Y8" s="90"/>
      <c r="Z8" s="80"/>
      <c r="AA8" s="80"/>
    </row>
    <row r="9" spans="1:27" ht="18.75" x14ac:dyDescent="0.25">
      <c r="A9" s="101">
        <v>1</v>
      </c>
      <c r="B9" s="102">
        <v>2</v>
      </c>
      <c r="C9" s="102">
        <v>3</v>
      </c>
      <c r="D9" s="102">
        <v>4</v>
      </c>
      <c r="E9" s="102">
        <v>5</v>
      </c>
      <c r="F9" s="102">
        <v>6</v>
      </c>
      <c r="G9" s="102">
        <v>7</v>
      </c>
      <c r="H9" s="102">
        <v>8</v>
      </c>
      <c r="I9" s="103">
        <v>9</v>
      </c>
      <c r="J9" s="103">
        <v>10</v>
      </c>
      <c r="K9" s="103">
        <v>11</v>
      </c>
      <c r="L9" s="103">
        <v>12</v>
      </c>
      <c r="M9" s="103">
        <v>13</v>
      </c>
      <c r="N9" s="103">
        <v>14</v>
      </c>
      <c r="O9" s="103">
        <v>15</v>
      </c>
      <c r="P9" s="103">
        <v>16</v>
      </c>
      <c r="Q9" s="102">
        <v>17</v>
      </c>
      <c r="R9" s="96"/>
      <c r="S9" s="97"/>
      <c r="T9" s="98"/>
      <c r="U9" s="98"/>
      <c r="V9" s="98"/>
      <c r="W9" s="83"/>
      <c r="X9" s="83"/>
      <c r="Y9" s="83"/>
      <c r="Z9" s="98"/>
      <c r="AA9" s="98"/>
    </row>
    <row r="10" spans="1:27" ht="68.25" customHeight="1" x14ac:dyDescent="0.25">
      <c r="A10" s="202" t="s">
        <v>93</v>
      </c>
      <c r="B10" s="213" t="s">
        <v>249</v>
      </c>
      <c r="C10" s="216"/>
      <c r="D10" s="213" t="s">
        <v>29</v>
      </c>
      <c r="E10" s="193" t="s">
        <v>412</v>
      </c>
      <c r="F10" s="193" t="s">
        <v>413</v>
      </c>
      <c r="G10" s="193" t="s">
        <v>412</v>
      </c>
      <c r="H10" s="193"/>
      <c r="I10" s="211">
        <f>I11</f>
        <v>272777.09999999998</v>
      </c>
      <c r="J10" s="211">
        <f t="shared" ref="J10:P10" si="0">J11</f>
        <v>274724.40000000002</v>
      </c>
      <c r="K10" s="211">
        <f t="shared" si="0"/>
        <v>365275.8</v>
      </c>
      <c r="L10" s="211">
        <f t="shared" si="0"/>
        <v>0</v>
      </c>
      <c r="M10" s="211">
        <f t="shared" si="0"/>
        <v>397652.5</v>
      </c>
      <c r="N10" s="211">
        <f t="shared" si="0"/>
        <v>0</v>
      </c>
      <c r="O10" s="211">
        <f t="shared" si="0"/>
        <v>419279.7</v>
      </c>
      <c r="P10" s="211">
        <f t="shared" si="0"/>
        <v>0</v>
      </c>
      <c r="Q10" s="216" t="s">
        <v>25</v>
      </c>
      <c r="R10" s="96"/>
      <c r="S10" s="168">
        <f>I10+K10+M10+O10</f>
        <v>1454985.0999999999</v>
      </c>
      <c r="T10" s="169">
        <f>J10+L10+N10+P10</f>
        <v>274724.40000000002</v>
      </c>
      <c r="U10" s="80"/>
      <c r="V10" s="80"/>
      <c r="W10" s="90"/>
      <c r="X10" s="90"/>
      <c r="Y10" s="90"/>
      <c r="Z10" s="80"/>
      <c r="AA10" s="80"/>
    </row>
    <row r="11" spans="1:27" ht="245.25" customHeight="1" x14ac:dyDescent="0.25">
      <c r="A11" s="202" t="s">
        <v>27</v>
      </c>
      <c r="B11" s="213" t="s">
        <v>28</v>
      </c>
      <c r="C11" s="106"/>
      <c r="D11" s="213" t="s">
        <v>251</v>
      </c>
      <c r="E11" s="193" t="s">
        <v>412</v>
      </c>
      <c r="F11" s="193" t="s">
        <v>413</v>
      </c>
      <c r="G11" s="193" t="s">
        <v>412</v>
      </c>
      <c r="H11" s="193"/>
      <c r="I11" s="211">
        <v>272777.09999999998</v>
      </c>
      <c r="J11" s="211">
        <v>274724.40000000002</v>
      </c>
      <c r="K11" s="211">
        <v>365275.8</v>
      </c>
      <c r="L11" s="211"/>
      <c r="M11" s="211">
        <v>397652.5</v>
      </c>
      <c r="N11" s="211"/>
      <c r="O11" s="211">
        <v>419279.7</v>
      </c>
      <c r="P11" s="211"/>
      <c r="Q11" s="213"/>
      <c r="R11" s="96"/>
      <c r="S11" s="105">
        <v>1396029.4</v>
      </c>
      <c r="T11" s="80"/>
      <c r="U11" s="80"/>
      <c r="V11" s="80"/>
      <c r="W11" s="107">
        <f t="shared" ref="W11:W35" si="1">I11+K11+M11+O11</f>
        <v>1454985.0999999999</v>
      </c>
      <c r="X11" s="107">
        <f t="shared" ref="X11:X35" si="2">J11+L11+N11+P11</f>
        <v>274724.40000000002</v>
      </c>
      <c r="Y11" s="107">
        <f>W11-X11</f>
        <v>1180260.6999999997</v>
      </c>
      <c r="Z11" s="80"/>
      <c r="AA11" s="80"/>
    </row>
    <row r="12" spans="1:27" ht="20.25" x14ac:dyDescent="0.25">
      <c r="A12" s="108" t="s">
        <v>30</v>
      </c>
      <c r="B12" s="314" t="s">
        <v>252</v>
      </c>
      <c r="C12" s="315"/>
      <c r="D12" s="315"/>
      <c r="E12" s="315"/>
      <c r="F12" s="315"/>
      <c r="G12" s="315"/>
      <c r="H12" s="316"/>
      <c r="I12" s="109">
        <f>I13+I15+I16+I17+I19+I20+I21+I24+I26+I28+I29+I30+I31+I33+I35+I36+I37+I38+I39+I41+I45+I46+I47+I51+I53+I55+I56+I58+I14+I18+I22+I43+I60</f>
        <v>4491136.5</v>
      </c>
      <c r="J12" s="109">
        <f t="shared" ref="J12:P12" si="3">J13+J15+J16+J17+J19+J20+J21+J24+J26+J28+J29+J30+J31+J33+J35+J36+J37+J38+J39+J41+J45+J46+J47+J51+J53+J55+J56+J58+J14+J18+J22+J43+J60</f>
        <v>4533779.5999999996</v>
      </c>
      <c r="K12" s="109">
        <f t="shared" si="3"/>
        <v>3959975.3</v>
      </c>
      <c r="L12" s="109">
        <f t="shared" si="3"/>
        <v>0</v>
      </c>
      <c r="M12" s="109">
        <f t="shared" si="3"/>
        <v>3232046.9999999995</v>
      </c>
      <c r="N12" s="109">
        <f t="shared" si="3"/>
        <v>0</v>
      </c>
      <c r="O12" s="109">
        <f t="shared" si="3"/>
        <v>5238063.4999999981</v>
      </c>
      <c r="P12" s="109">
        <f t="shared" si="3"/>
        <v>0</v>
      </c>
      <c r="Q12" s="110"/>
      <c r="R12" s="96"/>
      <c r="S12" s="168">
        <f>I12+K12+M12+O12</f>
        <v>16921222.299999997</v>
      </c>
      <c r="T12" s="167">
        <f>J12+L12+N12+P12</f>
        <v>4533779.5999999996</v>
      </c>
      <c r="U12" s="111"/>
      <c r="V12" s="111"/>
      <c r="W12" s="107">
        <f t="shared" si="1"/>
        <v>16921222.299999997</v>
      </c>
      <c r="X12" s="107">
        <f t="shared" si="2"/>
        <v>4533779.5999999996</v>
      </c>
      <c r="Y12" s="107">
        <f t="shared" ref="Y12:Y62" si="4">W12-X12</f>
        <v>12387442.699999997</v>
      </c>
      <c r="Z12" s="111"/>
      <c r="AA12" s="111"/>
    </row>
    <row r="13" spans="1:27" ht="181.5" customHeight="1" x14ac:dyDescent="0.25">
      <c r="A13" s="202" t="s">
        <v>27</v>
      </c>
      <c r="B13" s="213" t="s">
        <v>32</v>
      </c>
      <c r="C13" s="216"/>
      <c r="D13" s="213" t="s">
        <v>253</v>
      </c>
      <c r="E13" s="193" t="s">
        <v>412</v>
      </c>
      <c r="F13" s="193" t="s">
        <v>413</v>
      </c>
      <c r="G13" s="193" t="s">
        <v>412</v>
      </c>
      <c r="H13" s="193"/>
      <c r="I13" s="211">
        <v>94097.5</v>
      </c>
      <c r="J13" s="211">
        <v>94097.5</v>
      </c>
      <c r="K13" s="211">
        <v>90400</v>
      </c>
      <c r="L13" s="211"/>
      <c r="M13" s="211">
        <v>90400</v>
      </c>
      <c r="N13" s="211"/>
      <c r="O13" s="211">
        <v>74763.8</v>
      </c>
      <c r="P13" s="211"/>
      <c r="Q13" s="213"/>
      <c r="R13" s="96"/>
      <c r="S13" s="105">
        <v>348659.1</v>
      </c>
      <c r="T13" s="80"/>
      <c r="U13" s="80"/>
      <c r="V13" s="80"/>
      <c r="W13" s="107">
        <f t="shared" si="1"/>
        <v>349661.3</v>
      </c>
      <c r="X13" s="107">
        <f t="shared" si="2"/>
        <v>94097.5</v>
      </c>
      <c r="Y13" s="107">
        <f t="shared" si="4"/>
        <v>255563.8</v>
      </c>
      <c r="Z13" s="80"/>
      <c r="AA13" s="80"/>
    </row>
    <row r="14" spans="1:27" ht="219" customHeight="1" x14ac:dyDescent="0.25">
      <c r="A14" s="202" t="s">
        <v>35</v>
      </c>
      <c r="B14" s="213" t="s">
        <v>254</v>
      </c>
      <c r="C14" s="216"/>
      <c r="D14" s="213" t="s">
        <v>255</v>
      </c>
      <c r="E14" s="193" t="s">
        <v>412</v>
      </c>
      <c r="F14" s="193" t="s">
        <v>413</v>
      </c>
      <c r="G14" s="193" t="s">
        <v>412</v>
      </c>
      <c r="H14" s="193"/>
      <c r="I14" s="211">
        <v>996.6</v>
      </c>
      <c r="J14" s="211">
        <v>996.6</v>
      </c>
      <c r="K14" s="211">
        <v>1142.3</v>
      </c>
      <c r="L14" s="211"/>
      <c r="M14" s="211">
        <v>1142.3</v>
      </c>
      <c r="N14" s="211"/>
      <c r="O14" s="211">
        <v>1288.0999999999999</v>
      </c>
      <c r="P14" s="211"/>
      <c r="Q14" s="213"/>
      <c r="R14" s="96"/>
      <c r="S14" s="105">
        <v>3896.1</v>
      </c>
      <c r="T14" s="80"/>
      <c r="U14" s="80"/>
      <c r="V14" s="80"/>
      <c r="W14" s="107">
        <f t="shared" si="1"/>
        <v>4569.2999999999993</v>
      </c>
      <c r="X14" s="107">
        <f t="shared" si="2"/>
        <v>996.6</v>
      </c>
      <c r="Y14" s="107">
        <f t="shared" si="4"/>
        <v>3572.6999999999994</v>
      </c>
      <c r="Z14" s="80"/>
      <c r="AA14" s="80"/>
    </row>
    <row r="15" spans="1:27" ht="177.75" customHeight="1" x14ac:dyDescent="0.25">
      <c r="A15" s="202" t="s">
        <v>37</v>
      </c>
      <c r="B15" s="213" t="s">
        <v>256</v>
      </c>
      <c r="C15" s="216"/>
      <c r="D15" s="213" t="s">
        <v>255</v>
      </c>
      <c r="E15" s="193" t="s">
        <v>412</v>
      </c>
      <c r="F15" s="193" t="s">
        <v>413</v>
      </c>
      <c r="G15" s="193" t="s">
        <v>412</v>
      </c>
      <c r="H15" s="193"/>
      <c r="I15" s="211">
        <v>5512.9</v>
      </c>
      <c r="J15" s="211">
        <v>5512.9</v>
      </c>
      <c r="K15" s="211">
        <v>5436.5</v>
      </c>
      <c r="L15" s="211"/>
      <c r="M15" s="211">
        <v>5436.5</v>
      </c>
      <c r="N15" s="211"/>
      <c r="O15" s="211">
        <v>5360.1</v>
      </c>
      <c r="P15" s="211"/>
      <c r="Q15" s="213"/>
      <c r="R15" s="96"/>
      <c r="S15" s="105">
        <v>20960.3</v>
      </c>
      <c r="T15" s="80"/>
      <c r="U15" s="80"/>
      <c r="V15" s="80"/>
      <c r="W15" s="107">
        <f t="shared" si="1"/>
        <v>21746</v>
      </c>
      <c r="X15" s="107">
        <f t="shared" si="2"/>
        <v>5512.9</v>
      </c>
      <c r="Y15" s="107">
        <f t="shared" si="4"/>
        <v>16233.1</v>
      </c>
      <c r="Z15" s="80"/>
      <c r="AA15" s="80"/>
    </row>
    <row r="16" spans="1:27" ht="273" customHeight="1" x14ac:dyDescent="0.25">
      <c r="A16" s="202" t="s">
        <v>39</v>
      </c>
      <c r="B16" s="200" t="s">
        <v>524</v>
      </c>
      <c r="C16" s="195"/>
      <c r="D16" s="201" t="s">
        <v>255</v>
      </c>
      <c r="E16" s="212">
        <v>43474</v>
      </c>
      <c r="F16" s="218" t="s">
        <v>250</v>
      </c>
      <c r="G16" s="212">
        <v>43474</v>
      </c>
      <c r="H16" s="212"/>
      <c r="I16" s="209">
        <v>9.3000000000000007</v>
      </c>
      <c r="J16" s="209">
        <v>9.3000000000000007</v>
      </c>
      <c r="K16" s="209">
        <v>19000</v>
      </c>
      <c r="L16" s="209"/>
      <c r="M16" s="211">
        <v>122.2</v>
      </c>
      <c r="N16" s="209"/>
      <c r="O16" s="211">
        <v>90.7</v>
      </c>
      <c r="P16" s="211"/>
      <c r="Q16" s="200"/>
      <c r="R16" s="96"/>
      <c r="S16" s="105">
        <v>18556</v>
      </c>
      <c r="T16" s="80"/>
      <c r="U16" s="80"/>
      <c r="V16" s="80"/>
      <c r="W16" s="107">
        <f t="shared" si="1"/>
        <v>19222.2</v>
      </c>
      <c r="X16" s="107">
        <f t="shared" si="2"/>
        <v>9.3000000000000007</v>
      </c>
      <c r="Y16" s="107">
        <f t="shared" si="4"/>
        <v>19212.900000000001</v>
      </c>
      <c r="Z16" s="80"/>
      <c r="AA16" s="80"/>
    </row>
    <row r="17" spans="1:27" ht="179.25" customHeight="1" x14ac:dyDescent="0.25">
      <c r="A17" s="202" t="s">
        <v>41</v>
      </c>
      <c r="B17" s="213" t="s">
        <v>257</v>
      </c>
      <c r="C17" s="216"/>
      <c r="D17" s="213" t="s">
        <v>255</v>
      </c>
      <c r="E17" s="193" t="s">
        <v>412</v>
      </c>
      <c r="F17" s="193" t="s">
        <v>413</v>
      </c>
      <c r="G17" s="193" t="s">
        <v>412</v>
      </c>
      <c r="H17" s="193"/>
      <c r="I17" s="211">
        <v>45545</v>
      </c>
      <c r="J17" s="211">
        <v>45559.199999999997</v>
      </c>
      <c r="K17" s="211">
        <v>38009.599999999999</v>
      </c>
      <c r="L17" s="211"/>
      <c r="M17" s="211">
        <v>38009.599999999999</v>
      </c>
      <c r="N17" s="211"/>
      <c r="O17" s="211">
        <v>37464.6</v>
      </c>
      <c r="P17" s="211"/>
      <c r="Q17" s="213"/>
      <c r="R17" s="96"/>
      <c r="S17" s="105">
        <v>145326.6</v>
      </c>
      <c r="T17" s="80"/>
      <c r="U17" s="80"/>
      <c r="V17" s="80"/>
      <c r="W17" s="107">
        <f t="shared" si="1"/>
        <v>159028.80000000002</v>
      </c>
      <c r="X17" s="107">
        <f t="shared" si="2"/>
        <v>45559.199999999997</v>
      </c>
      <c r="Y17" s="107">
        <f t="shared" si="4"/>
        <v>113469.60000000002</v>
      </c>
      <c r="Z17" s="80"/>
      <c r="AA17" s="80"/>
    </row>
    <row r="18" spans="1:27" ht="178.5" customHeight="1" x14ac:dyDescent="0.25">
      <c r="A18" s="202" t="s">
        <v>43</v>
      </c>
      <c r="B18" s="213" t="s">
        <v>258</v>
      </c>
      <c r="C18" s="216"/>
      <c r="D18" s="213" t="s">
        <v>255</v>
      </c>
      <c r="E18" s="193" t="s">
        <v>412</v>
      </c>
      <c r="F18" s="193" t="s">
        <v>413</v>
      </c>
      <c r="G18" s="193" t="s">
        <v>412</v>
      </c>
      <c r="H18" s="193"/>
      <c r="I18" s="211">
        <v>37</v>
      </c>
      <c r="J18" s="211">
        <v>37</v>
      </c>
      <c r="K18" s="211">
        <v>69.599999999999994</v>
      </c>
      <c r="L18" s="211"/>
      <c r="M18" s="211">
        <v>69.599999999999994</v>
      </c>
      <c r="N18" s="211"/>
      <c r="O18" s="211">
        <v>102</v>
      </c>
      <c r="P18" s="211"/>
      <c r="Q18" s="213"/>
      <c r="R18" s="96"/>
      <c r="S18" s="105">
        <v>145.6</v>
      </c>
      <c r="T18" s="80"/>
      <c r="U18" s="80"/>
      <c r="V18" s="80"/>
      <c r="W18" s="107">
        <f t="shared" si="1"/>
        <v>278.2</v>
      </c>
      <c r="X18" s="107">
        <f t="shared" si="2"/>
        <v>37</v>
      </c>
      <c r="Y18" s="107">
        <f t="shared" si="4"/>
        <v>241.2</v>
      </c>
      <c r="Z18" s="80"/>
      <c r="AA18" s="80"/>
    </row>
    <row r="19" spans="1:27" ht="376.5" customHeight="1" x14ac:dyDescent="0.25">
      <c r="A19" s="202" t="s">
        <v>45</v>
      </c>
      <c r="B19" s="213" t="s">
        <v>259</v>
      </c>
      <c r="C19" s="216"/>
      <c r="D19" s="213" t="s">
        <v>255</v>
      </c>
      <c r="E19" s="193" t="s">
        <v>412</v>
      </c>
      <c r="F19" s="193" t="s">
        <v>413</v>
      </c>
      <c r="G19" s="193" t="s">
        <v>412</v>
      </c>
      <c r="H19" s="193"/>
      <c r="I19" s="211">
        <v>626799.5</v>
      </c>
      <c r="J19" s="211">
        <v>634065.4</v>
      </c>
      <c r="K19" s="211">
        <v>709548.9</v>
      </c>
      <c r="L19" s="211"/>
      <c r="M19" s="211">
        <v>709548.9</v>
      </c>
      <c r="N19" s="211"/>
      <c r="O19" s="211">
        <v>792298.3</v>
      </c>
      <c r="P19" s="211"/>
      <c r="Q19" s="213"/>
      <c r="R19" s="96"/>
      <c r="S19" s="105">
        <v>2576470.6</v>
      </c>
      <c r="T19" s="80"/>
      <c r="U19" s="80"/>
      <c r="V19" s="80"/>
      <c r="W19" s="107">
        <f t="shared" si="1"/>
        <v>2838195.5999999996</v>
      </c>
      <c r="X19" s="107">
        <f t="shared" si="2"/>
        <v>634065.4</v>
      </c>
      <c r="Y19" s="107">
        <f t="shared" si="4"/>
        <v>2204130.1999999997</v>
      </c>
      <c r="Z19" s="80"/>
      <c r="AA19" s="80"/>
    </row>
    <row r="20" spans="1:27" ht="283.5" customHeight="1" x14ac:dyDescent="0.25">
      <c r="A20" s="202" t="s">
        <v>47</v>
      </c>
      <c r="B20" s="213" t="s">
        <v>260</v>
      </c>
      <c r="C20" s="216"/>
      <c r="D20" s="213" t="s">
        <v>261</v>
      </c>
      <c r="E20" s="193" t="s">
        <v>412</v>
      </c>
      <c r="F20" s="193" t="s">
        <v>413</v>
      </c>
      <c r="G20" s="193" t="s">
        <v>412</v>
      </c>
      <c r="H20" s="193"/>
      <c r="I20" s="211">
        <v>396560.4</v>
      </c>
      <c r="J20" s="211">
        <v>396971.4</v>
      </c>
      <c r="K20" s="211">
        <v>210000</v>
      </c>
      <c r="L20" s="211"/>
      <c r="M20" s="211">
        <v>164118.39999999999</v>
      </c>
      <c r="N20" s="211"/>
      <c r="O20" s="211">
        <v>423439.6</v>
      </c>
      <c r="P20" s="211"/>
      <c r="Q20" s="213"/>
      <c r="R20" s="96"/>
      <c r="S20" s="105">
        <v>1086348.5</v>
      </c>
      <c r="T20" s="80"/>
      <c r="U20" s="80"/>
      <c r="V20" s="80"/>
      <c r="W20" s="107">
        <f>I20+K20+M20+O20</f>
        <v>1194118.3999999999</v>
      </c>
      <c r="X20" s="107">
        <f t="shared" si="2"/>
        <v>396971.4</v>
      </c>
      <c r="Y20" s="107">
        <f t="shared" si="4"/>
        <v>797146.99999999988</v>
      </c>
      <c r="Z20" s="80"/>
      <c r="AA20" s="80"/>
    </row>
    <row r="21" spans="1:27" ht="409.5" x14ac:dyDescent="0.25">
      <c r="A21" s="202" t="s">
        <v>50</v>
      </c>
      <c r="B21" s="213" t="s">
        <v>262</v>
      </c>
      <c r="C21" s="216"/>
      <c r="D21" s="213" t="s">
        <v>261</v>
      </c>
      <c r="E21" s="193" t="s">
        <v>412</v>
      </c>
      <c r="F21" s="193" t="s">
        <v>413</v>
      </c>
      <c r="G21" s="193" t="s">
        <v>412</v>
      </c>
      <c r="H21" s="193"/>
      <c r="I21" s="211">
        <v>1047129.9</v>
      </c>
      <c r="J21" s="211">
        <v>1064035.8</v>
      </c>
      <c r="K21" s="211">
        <v>1050000</v>
      </c>
      <c r="L21" s="211"/>
      <c r="M21" s="211">
        <v>650000</v>
      </c>
      <c r="N21" s="211"/>
      <c r="O21" s="211">
        <v>1219456.3999999999</v>
      </c>
      <c r="P21" s="211"/>
      <c r="Q21" s="213"/>
      <c r="R21" s="96"/>
      <c r="S21" s="105">
        <v>4136471.7</v>
      </c>
      <c r="T21" s="98"/>
      <c r="U21" s="98"/>
      <c r="V21" s="98"/>
      <c r="W21" s="107">
        <f t="shared" si="1"/>
        <v>3966586.3</v>
      </c>
      <c r="X21" s="107">
        <f t="shared" si="2"/>
        <v>1064035.8</v>
      </c>
      <c r="Y21" s="107">
        <f t="shared" si="4"/>
        <v>2902550.5</v>
      </c>
      <c r="Z21" s="98"/>
      <c r="AA21" s="98"/>
    </row>
    <row r="22" spans="1:27" ht="18.75" customHeight="1" x14ac:dyDescent="0.25">
      <c r="A22" s="329" t="s">
        <v>51</v>
      </c>
      <c r="B22" s="311" t="s">
        <v>263</v>
      </c>
      <c r="C22" s="312"/>
      <c r="D22" s="311" t="s">
        <v>264</v>
      </c>
      <c r="E22" s="309">
        <v>43839</v>
      </c>
      <c r="F22" s="319" t="s">
        <v>413</v>
      </c>
      <c r="G22" s="309">
        <v>43839</v>
      </c>
      <c r="H22" s="319"/>
      <c r="I22" s="293">
        <v>4941.5</v>
      </c>
      <c r="J22" s="293">
        <v>5072.3</v>
      </c>
      <c r="K22" s="293">
        <v>1535.6</v>
      </c>
      <c r="L22" s="293"/>
      <c r="M22" s="293">
        <v>1535.6</v>
      </c>
      <c r="N22" s="293"/>
      <c r="O22" s="293">
        <v>2175.5</v>
      </c>
      <c r="P22" s="293"/>
      <c r="Q22" s="311"/>
      <c r="R22" s="96"/>
      <c r="S22" s="105">
        <v>17990.900000000001</v>
      </c>
      <c r="T22" s="80"/>
      <c r="U22" s="80"/>
      <c r="V22" s="80"/>
      <c r="W22" s="107">
        <f t="shared" si="1"/>
        <v>10188.200000000001</v>
      </c>
      <c r="X22" s="107">
        <f t="shared" si="2"/>
        <v>5072.3</v>
      </c>
      <c r="Y22" s="107">
        <f t="shared" si="4"/>
        <v>5115.9000000000005</v>
      </c>
      <c r="Z22" s="80"/>
      <c r="AA22" s="80"/>
    </row>
    <row r="23" spans="1:27" ht="215.25" customHeight="1" x14ac:dyDescent="0.25">
      <c r="A23" s="330"/>
      <c r="B23" s="287"/>
      <c r="C23" s="307"/>
      <c r="D23" s="287"/>
      <c r="E23" s="290"/>
      <c r="F23" s="290"/>
      <c r="G23" s="290"/>
      <c r="H23" s="290"/>
      <c r="I23" s="285"/>
      <c r="J23" s="285"/>
      <c r="K23" s="285"/>
      <c r="L23" s="285"/>
      <c r="M23" s="285"/>
      <c r="N23" s="285"/>
      <c r="O23" s="285"/>
      <c r="P23" s="285"/>
      <c r="Q23" s="287"/>
      <c r="R23" s="96"/>
      <c r="S23" s="105"/>
      <c r="T23" s="114">
        <f>J22+L22+N22+P22</f>
        <v>5072.3</v>
      </c>
      <c r="U23" s="80"/>
      <c r="V23" s="80"/>
      <c r="W23" s="107">
        <f t="shared" si="1"/>
        <v>0</v>
      </c>
      <c r="X23" s="107">
        <f t="shared" si="2"/>
        <v>0</v>
      </c>
      <c r="Y23" s="107">
        <f t="shared" si="4"/>
        <v>0</v>
      </c>
      <c r="Z23" s="80"/>
      <c r="AA23" s="80"/>
    </row>
    <row r="24" spans="1:27" ht="318" customHeight="1" x14ac:dyDescent="0.25">
      <c r="A24" s="115" t="s">
        <v>53</v>
      </c>
      <c r="B24" s="213" t="s">
        <v>265</v>
      </c>
      <c r="C24" s="216"/>
      <c r="D24" s="213" t="s">
        <v>261</v>
      </c>
      <c r="E24" s="309">
        <v>43839</v>
      </c>
      <c r="F24" s="319" t="s">
        <v>413</v>
      </c>
      <c r="G24" s="309">
        <v>43839</v>
      </c>
      <c r="H24" s="319"/>
      <c r="I24" s="211">
        <v>1130005.5</v>
      </c>
      <c r="J24" s="211">
        <v>1141620.3999999999</v>
      </c>
      <c r="K24" s="211">
        <v>1050000</v>
      </c>
      <c r="L24" s="211"/>
      <c r="M24" s="211">
        <v>760000</v>
      </c>
      <c r="N24" s="211"/>
      <c r="O24" s="211">
        <v>1890413.3</v>
      </c>
      <c r="P24" s="211"/>
      <c r="Q24" s="213"/>
      <c r="R24" s="96"/>
      <c r="S24" s="105">
        <v>4448706.7</v>
      </c>
      <c r="T24" s="80"/>
      <c r="U24" s="80"/>
      <c r="V24" s="80"/>
      <c r="W24" s="107">
        <f>I24+K24+M24+O24</f>
        <v>4830418.8</v>
      </c>
      <c r="X24" s="107">
        <f t="shared" si="2"/>
        <v>1141620.3999999999</v>
      </c>
      <c r="Y24" s="107">
        <f t="shared" si="4"/>
        <v>3688798.4</v>
      </c>
      <c r="Z24" s="80"/>
      <c r="AA24" s="80"/>
    </row>
    <row r="25" spans="1:27" ht="187.5" hidden="1" customHeight="1" x14ac:dyDescent="0.25">
      <c r="A25" s="202" t="s">
        <v>55</v>
      </c>
      <c r="B25" s="112" t="s">
        <v>266</v>
      </c>
      <c r="C25" s="106"/>
      <c r="D25" s="213"/>
      <c r="E25" s="290"/>
      <c r="F25" s="290"/>
      <c r="G25" s="290"/>
      <c r="H25" s="290"/>
      <c r="I25" s="211"/>
      <c r="J25" s="211"/>
      <c r="K25" s="211"/>
      <c r="L25" s="211"/>
      <c r="M25" s="211"/>
      <c r="N25" s="211"/>
      <c r="O25" s="211"/>
      <c r="P25" s="211"/>
      <c r="Q25" s="213"/>
      <c r="R25" s="96"/>
      <c r="S25" s="105"/>
      <c r="T25" s="80"/>
      <c r="U25" s="80"/>
      <c r="V25" s="80"/>
      <c r="W25" s="107">
        <f t="shared" si="1"/>
        <v>0</v>
      </c>
      <c r="X25" s="107">
        <f t="shared" si="2"/>
        <v>0</v>
      </c>
      <c r="Y25" s="107">
        <f t="shared" si="4"/>
        <v>0</v>
      </c>
      <c r="Z25" s="80"/>
      <c r="AA25" s="80"/>
    </row>
    <row r="26" spans="1:27" ht="324" customHeight="1" x14ac:dyDescent="0.25">
      <c r="A26" s="310" t="s">
        <v>56</v>
      </c>
      <c r="B26" s="311" t="s">
        <v>267</v>
      </c>
      <c r="C26" s="312"/>
      <c r="D26" s="311" t="s">
        <v>268</v>
      </c>
      <c r="E26" s="319" t="s">
        <v>412</v>
      </c>
      <c r="F26" s="319" t="s">
        <v>413</v>
      </c>
      <c r="G26" s="319" t="s">
        <v>412</v>
      </c>
      <c r="H26" s="319"/>
      <c r="I26" s="293">
        <v>1286.5</v>
      </c>
      <c r="J26" s="293">
        <v>1286.5</v>
      </c>
      <c r="K26" s="293">
        <v>1413.1</v>
      </c>
      <c r="L26" s="293"/>
      <c r="M26" s="293">
        <v>1413.1</v>
      </c>
      <c r="N26" s="293"/>
      <c r="O26" s="293">
        <v>1539.8</v>
      </c>
      <c r="P26" s="293"/>
      <c r="Q26" s="311"/>
      <c r="R26" s="96"/>
      <c r="S26" s="105">
        <v>5073.8</v>
      </c>
      <c r="T26" s="80"/>
      <c r="U26" s="80"/>
      <c r="V26" s="80"/>
      <c r="W26" s="107">
        <f t="shared" si="1"/>
        <v>5652.5</v>
      </c>
      <c r="X26" s="107">
        <f t="shared" si="2"/>
        <v>1286.5</v>
      </c>
      <c r="Y26" s="107">
        <f t="shared" si="4"/>
        <v>4366</v>
      </c>
      <c r="Z26" s="80"/>
      <c r="AA26" s="80"/>
    </row>
    <row r="27" spans="1:27" ht="249" customHeight="1" x14ac:dyDescent="0.25">
      <c r="A27" s="295"/>
      <c r="B27" s="286"/>
      <c r="C27" s="307"/>
      <c r="D27" s="286"/>
      <c r="E27" s="290"/>
      <c r="F27" s="290"/>
      <c r="G27" s="290"/>
      <c r="H27" s="290"/>
      <c r="I27" s="285"/>
      <c r="J27" s="285"/>
      <c r="K27" s="285"/>
      <c r="L27" s="285"/>
      <c r="M27" s="285"/>
      <c r="N27" s="285"/>
      <c r="O27" s="284"/>
      <c r="P27" s="285"/>
      <c r="Q27" s="286"/>
      <c r="R27" s="96"/>
      <c r="S27" s="105"/>
      <c r="T27" s="80"/>
      <c r="U27" s="80"/>
      <c r="V27" s="80"/>
      <c r="W27" s="107">
        <f t="shared" si="1"/>
        <v>0</v>
      </c>
      <c r="X27" s="107">
        <f t="shared" si="2"/>
        <v>0</v>
      </c>
      <c r="Y27" s="107">
        <f t="shared" si="4"/>
        <v>0</v>
      </c>
      <c r="Z27" s="80"/>
      <c r="AA27" s="80"/>
    </row>
    <row r="28" spans="1:27" ht="306" customHeight="1" x14ac:dyDescent="0.25">
      <c r="A28" s="116" t="s">
        <v>58</v>
      </c>
      <c r="B28" s="200" t="s">
        <v>382</v>
      </c>
      <c r="C28" s="117"/>
      <c r="D28" s="200" t="s">
        <v>269</v>
      </c>
      <c r="E28" s="193" t="s">
        <v>412</v>
      </c>
      <c r="F28" s="193" t="s">
        <v>413</v>
      </c>
      <c r="G28" s="193" t="s">
        <v>412</v>
      </c>
      <c r="H28" s="193"/>
      <c r="I28" s="198">
        <v>2817.2</v>
      </c>
      <c r="J28" s="198">
        <v>2826.3</v>
      </c>
      <c r="K28" s="198">
        <v>3068.9</v>
      </c>
      <c r="L28" s="198"/>
      <c r="M28" s="198">
        <v>3068.9</v>
      </c>
      <c r="N28" s="118"/>
      <c r="O28" s="198">
        <v>3320.4</v>
      </c>
      <c r="P28" s="198"/>
      <c r="Q28" s="200"/>
      <c r="R28" s="96"/>
      <c r="S28" s="105">
        <v>11085.1</v>
      </c>
      <c r="T28" s="120"/>
      <c r="U28" s="120"/>
      <c r="V28" s="120"/>
      <c r="W28" s="107">
        <f t="shared" si="1"/>
        <v>12275.4</v>
      </c>
      <c r="X28" s="107">
        <f t="shared" si="2"/>
        <v>2826.3</v>
      </c>
      <c r="Y28" s="107">
        <f t="shared" si="4"/>
        <v>9449.0999999999985</v>
      </c>
      <c r="Z28" s="120"/>
      <c r="AA28" s="120"/>
    </row>
    <row r="29" spans="1:27" ht="180.75" customHeight="1" x14ac:dyDescent="0.25">
      <c r="A29" s="202" t="s">
        <v>60</v>
      </c>
      <c r="B29" s="213" t="s">
        <v>270</v>
      </c>
      <c r="C29" s="216"/>
      <c r="D29" s="213" t="s">
        <v>271</v>
      </c>
      <c r="E29" s="193" t="s">
        <v>412</v>
      </c>
      <c r="F29" s="193" t="s">
        <v>413</v>
      </c>
      <c r="G29" s="193" t="s">
        <v>412</v>
      </c>
      <c r="H29" s="193"/>
      <c r="I29" s="211">
        <v>622.70000000000005</v>
      </c>
      <c r="J29" s="211">
        <v>698.7</v>
      </c>
      <c r="K29" s="211">
        <v>900</v>
      </c>
      <c r="L29" s="211"/>
      <c r="M29" s="211">
        <v>900</v>
      </c>
      <c r="N29" s="211"/>
      <c r="O29" s="211">
        <v>1258.3</v>
      </c>
      <c r="P29" s="211"/>
      <c r="Q29" s="213"/>
      <c r="R29" s="96"/>
      <c r="S29" s="105">
        <v>2601.1</v>
      </c>
      <c r="T29" s="80"/>
      <c r="U29" s="80"/>
      <c r="V29" s="80"/>
      <c r="W29" s="107">
        <f t="shared" si="1"/>
        <v>3681</v>
      </c>
      <c r="X29" s="107">
        <f t="shared" si="2"/>
        <v>698.7</v>
      </c>
      <c r="Y29" s="107">
        <f t="shared" si="4"/>
        <v>2982.3</v>
      </c>
      <c r="Z29" s="80"/>
      <c r="AA29" s="80"/>
    </row>
    <row r="30" spans="1:27" ht="366.75" customHeight="1" x14ac:dyDescent="0.25">
      <c r="A30" s="202" t="s">
        <v>63</v>
      </c>
      <c r="B30" s="200" t="s">
        <v>416</v>
      </c>
      <c r="C30" s="195"/>
      <c r="D30" s="201" t="s">
        <v>269</v>
      </c>
      <c r="E30" s="193" t="s">
        <v>412</v>
      </c>
      <c r="F30" s="193" t="s">
        <v>413</v>
      </c>
      <c r="G30" s="193" t="s">
        <v>412</v>
      </c>
      <c r="H30" s="193"/>
      <c r="I30" s="209">
        <v>21.5</v>
      </c>
      <c r="J30" s="209">
        <v>21.5</v>
      </c>
      <c r="K30" s="209">
        <v>20.8</v>
      </c>
      <c r="L30" s="209"/>
      <c r="M30" s="211">
        <v>20.8</v>
      </c>
      <c r="N30" s="209"/>
      <c r="O30" s="211">
        <v>20.100000000000001</v>
      </c>
      <c r="P30" s="209"/>
      <c r="Q30" s="200"/>
      <c r="R30" s="96"/>
      <c r="S30" s="105">
        <v>53.1</v>
      </c>
      <c r="T30" s="80"/>
      <c r="U30" s="80"/>
      <c r="V30" s="80"/>
      <c r="W30" s="107">
        <f t="shared" si="1"/>
        <v>83.199999999999989</v>
      </c>
      <c r="X30" s="107">
        <f t="shared" si="2"/>
        <v>21.5</v>
      </c>
      <c r="Y30" s="107">
        <f t="shared" si="4"/>
        <v>61.699999999999989</v>
      </c>
      <c r="Z30" s="80"/>
      <c r="AA30" s="80"/>
    </row>
    <row r="31" spans="1:27" ht="18.75" customHeight="1" x14ac:dyDescent="0.25">
      <c r="A31" s="296" t="s">
        <v>64</v>
      </c>
      <c r="B31" s="311" t="s">
        <v>272</v>
      </c>
      <c r="C31" s="312"/>
      <c r="D31" s="311" t="s">
        <v>269</v>
      </c>
      <c r="E31" s="319" t="s">
        <v>414</v>
      </c>
      <c r="F31" s="319" t="s">
        <v>413</v>
      </c>
      <c r="G31" s="319" t="s">
        <v>414</v>
      </c>
      <c r="H31" s="319"/>
      <c r="I31" s="293">
        <v>475.6</v>
      </c>
      <c r="J31" s="293">
        <v>475.6</v>
      </c>
      <c r="K31" s="293">
        <v>200</v>
      </c>
      <c r="L31" s="293"/>
      <c r="M31" s="293">
        <v>200</v>
      </c>
      <c r="N31" s="293"/>
      <c r="O31" s="293">
        <v>19.399999999999999</v>
      </c>
      <c r="P31" s="293"/>
      <c r="Q31" s="311"/>
      <c r="R31" s="96"/>
      <c r="S31" s="105">
        <v>823.1</v>
      </c>
      <c r="T31" s="80"/>
      <c r="U31" s="80"/>
      <c r="V31" s="80"/>
      <c r="W31" s="107">
        <f t="shared" si="1"/>
        <v>895</v>
      </c>
      <c r="X31" s="107">
        <f t="shared" si="2"/>
        <v>475.6</v>
      </c>
      <c r="Y31" s="107">
        <f t="shared" si="4"/>
        <v>419.4</v>
      </c>
      <c r="Z31" s="80"/>
      <c r="AA31" s="80"/>
    </row>
    <row r="32" spans="1:27" ht="394.5" customHeight="1" x14ac:dyDescent="0.25">
      <c r="A32" s="296"/>
      <c r="B32" s="287"/>
      <c r="C32" s="307"/>
      <c r="D32" s="287"/>
      <c r="E32" s="290"/>
      <c r="F32" s="290"/>
      <c r="G32" s="290"/>
      <c r="H32" s="290"/>
      <c r="I32" s="285"/>
      <c r="J32" s="285"/>
      <c r="K32" s="285"/>
      <c r="L32" s="285"/>
      <c r="M32" s="285"/>
      <c r="N32" s="285"/>
      <c r="O32" s="285"/>
      <c r="P32" s="285"/>
      <c r="Q32" s="287"/>
      <c r="R32" s="96"/>
      <c r="S32" s="105"/>
      <c r="T32" s="80"/>
      <c r="U32" s="80"/>
      <c r="V32" s="80"/>
      <c r="W32" s="107">
        <f t="shared" si="1"/>
        <v>0</v>
      </c>
      <c r="X32" s="107">
        <f t="shared" si="2"/>
        <v>0</v>
      </c>
      <c r="Y32" s="107">
        <f t="shared" si="4"/>
        <v>0</v>
      </c>
      <c r="Z32" s="80"/>
      <c r="AA32" s="80"/>
    </row>
    <row r="33" spans="1:27" ht="387" customHeight="1" x14ac:dyDescent="0.25">
      <c r="A33" s="207" t="s">
        <v>65</v>
      </c>
      <c r="B33" s="122" t="s">
        <v>273</v>
      </c>
      <c r="C33" s="122"/>
      <c r="D33" s="122" t="s">
        <v>269</v>
      </c>
      <c r="E33" s="319" t="s">
        <v>414</v>
      </c>
      <c r="F33" s="319" t="s">
        <v>413</v>
      </c>
      <c r="G33" s="319" t="s">
        <v>414</v>
      </c>
      <c r="H33" s="319"/>
      <c r="I33" s="198">
        <v>357.6</v>
      </c>
      <c r="J33" s="198">
        <v>357.6</v>
      </c>
      <c r="K33" s="198">
        <v>500</v>
      </c>
      <c r="L33" s="198"/>
      <c r="M33" s="293">
        <v>1000</v>
      </c>
      <c r="N33" s="198"/>
      <c r="O33" s="198">
        <v>1224.4000000000001</v>
      </c>
      <c r="P33" s="198"/>
      <c r="Q33" s="200"/>
      <c r="R33" s="96"/>
      <c r="S33" s="105">
        <v>2442.8000000000002</v>
      </c>
      <c r="T33" s="80"/>
      <c r="U33" s="80"/>
      <c r="V33" s="80"/>
      <c r="W33" s="107">
        <f t="shared" si="1"/>
        <v>3082</v>
      </c>
      <c r="X33" s="107">
        <f t="shared" si="2"/>
        <v>357.6</v>
      </c>
      <c r="Y33" s="107">
        <f t="shared" si="4"/>
        <v>2724.4</v>
      </c>
      <c r="Z33" s="80"/>
      <c r="AA33" s="80"/>
    </row>
    <row r="34" spans="1:27" ht="301.5" customHeight="1" x14ac:dyDescent="0.25">
      <c r="A34" s="123"/>
      <c r="B34" s="123" t="s">
        <v>274</v>
      </c>
      <c r="C34" s="123"/>
      <c r="D34" s="123"/>
      <c r="E34" s="290"/>
      <c r="F34" s="290"/>
      <c r="G34" s="290"/>
      <c r="H34" s="290"/>
      <c r="I34" s="123"/>
      <c r="J34" s="123"/>
      <c r="K34" s="123"/>
      <c r="L34" s="123"/>
      <c r="M34" s="322"/>
      <c r="N34" s="123"/>
      <c r="O34" s="124"/>
      <c r="P34" s="123"/>
      <c r="Q34" s="123"/>
      <c r="R34" s="96"/>
      <c r="S34" s="105"/>
      <c r="T34" s="80"/>
      <c r="U34" s="80"/>
      <c r="V34" s="80"/>
      <c r="W34" s="107">
        <f t="shared" si="1"/>
        <v>0</v>
      </c>
      <c r="X34" s="107">
        <f t="shared" si="2"/>
        <v>0</v>
      </c>
      <c r="Y34" s="107">
        <f t="shared" si="4"/>
        <v>0</v>
      </c>
      <c r="Z34" s="80"/>
      <c r="AA34" s="80"/>
    </row>
    <row r="35" spans="1:27" ht="219" customHeight="1" x14ac:dyDescent="0.25">
      <c r="A35" s="202" t="s">
        <v>67</v>
      </c>
      <c r="B35" s="200" t="s">
        <v>275</v>
      </c>
      <c r="C35" s="194"/>
      <c r="D35" s="200" t="s">
        <v>261</v>
      </c>
      <c r="E35" s="193" t="s">
        <v>412</v>
      </c>
      <c r="F35" s="193" t="s">
        <v>413</v>
      </c>
      <c r="G35" s="193" t="s">
        <v>412</v>
      </c>
      <c r="H35" s="193"/>
      <c r="I35" s="198">
        <v>8824.9</v>
      </c>
      <c r="J35" s="198">
        <v>9067.2000000000007</v>
      </c>
      <c r="K35" s="198">
        <v>9029.1</v>
      </c>
      <c r="L35" s="198"/>
      <c r="M35" s="198">
        <v>9029.1</v>
      </c>
      <c r="N35" s="198"/>
      <c r="O35" s="198">
        <v>9233.2000000000007</v>
      </c>
      <c r="P35" s="198"/>
      <c r="Q35" s="200"/>
      <c r="R35" s="96"/>
      <c r="S35" s="105">
        <v>37607.800000000003</v>
      </c>
      <c r="T35" s="80"/>
      <c r="U35" s="80"/>
      <c r="V35" s="80"/>
      <c r="W35" s="107">
        <f t="shared" si="1"/>
        <v>36116.300000000003</v>
      </c>
      <c r="X35" s="107">
        <f t="shared" si="2"/>
        <v>9067.2000000000007</v>
      </c>
      <c r="Y35" s="107">
        <f t="shared" si="4"/>
        <v>27049.100000000002</v>
      </c>
      <c r="Z35" s="80"/>
      <c r="AA35" s="80"/>
    </row>
    <row r="36" spans="1:27" ht="178.5" customHeight="1" x14ac:dyDescent="0.25">
      <c r="A36" s="202" t="s">
        <v>69</v>
      </c>
      <c r="B36" s="213" t="s">
        <v>276</v>
      </c>
      <c r="C36" s="216"/>
      <c r="D36" s="213" t="s">
        <v>269</v>
      </c>
      <c r="E36" s="212">
        <v>43922</v>
      </c>
      <c r="F36" s="218" t="s">
        <v>413</v>
      </c>
      <c r="G36" s="212">
        <v>43922</v>
      </c>
      <c r="H36" s="218"/>
      <c r="I36" s="211">
        <v>0</v>
      </c>
      <c r="J36" s="211">
        <v>0</v>
      </c>
      <c r="K36" s="211">
        <v>9.4</v>
      </c>
      <c r="L36" s="211"/>
      <c r="M36" s="211">
        <v>9.4</v>
      </c>
      <c r="N36" s="211"/>
      <c r="O36" s="211">
        <v>19</v>
      </c>
      <c r="P36" s="211"/>
      <c r="Q36" s="213"/>
      <c r="R36" s="96"/>
      <c r="S36" s="105">
        <v>0</v>
      </c>
      <c r="T36" s="80"/>
      <c r="U36" s="80"/>
      <c r="V36" s="80"/>
      <c r="W36" s="107">
        <f t="shared" ref="W36:W62" si="5">I36+K36+M36+O36</f>
        <v>37.799999999999997</v>
      </c>
      <c r="X36" s="107">
        <f t="shared" ref="X36:X62" si="6">J36+L36+N36+P36</f>
        <v>0</v>
      </c>
      <c r="Y36" s="107">
        <f t="shared" si="4"/>
        <v>37.799999999999997</v>
      </c>
      <c r="Z36" s="80"/>
      <c r="AA36" s="80"/>
    </row>
    <row r="37" spans="1:27" ht="180.75" customHeight="1" x14ac:dyDescent="0.25">
      <c r="A37" s="202" t="s">
        <v>71</v>
      </c>
      <c r="B37" s="213" t="s">
        <v>277</v>
      </c>
      <c r="C37" s="216"/>
      <c r="D37" s="213" t="s">
        <v>269</v>
      </c>
      <c r="E37" s="212">
        <v>43922</v>
      </c>
      <c r="F37" s="212">
        <v>44196</v>
      </c>
      <c r="G37" s="212">
        <v>43922</v>
      </c>
      <c r="H37" s="212"/>
      <c r="I37" s="211">
        <v>0</v>
      </c>
      <c r="J37" s="211">
        <v>0</v>
      </c>
      <c r="K37" s="211">
        <v>50</v>
      </c>
      <c r="L37" s="211"/>
      <c r="M37" s="211">
        <v>50</v>
      </c>
      <c r="N37" s="211"/>
      <c r="O37" s="211">
        <v>97.5</v>
      </c>
      <c r="P37" s="211"/>
      <c r="Q37" s="213"/>
      <c r="R37" s="96"/>
      <c r="S37" s="105">
        <v>90.6</v>
      </c>
      <c r="T37" s="80"/>
      <c r="U37" s="80"/>
      <c r="V37" s="80"/>
      <c r="W37" s="107">
        <f t="shared" si="5"/>
        <v>197.5</v>
      </c>
      <c r="X37" s="107">
        <f t="shared" si="6"/>
        <v>0</v>
      </c>
      <c r="Y37" s="107">
        <f t="shared" si="4"/>
        <v>197.5</v>
      </c>
      <c r="Z37" s="80"/>
      <c r="AA37" s="80"/>
    </row>
    <row r="38" spans="1:27" ht="222" customHeight="1" x14ac:dyDescent="0.25">
      <c r="A38" s="202" t="s">
        <v>73</v>
      </c>
      <c r="B38" s="213" t="s">
        <v>278</v>
      </c>
      <c r="C38" s="216"/>
      <c r="D38" s="213" t="s">
        <v>269</v>
      </c>
      <c r="E38" s="212">
        <v>43839</v>
      </c>
      <c r="F38" s="212">
        <v>44196</v>
      </c>
      <c r="G38" s="212">
        <v>43839</v>
      </c>
      <c r="H38" s="212"/>
      <c r="I38" s="211">
        <v>312419.8</v>
      </c>
      <c r="J38" s="211">
        <v>312501.5</v>
      </c>
      <c r="K38" s="211">
        <v>2500</v>
      </c>
      <c r="L38" s="211"/>
      <c r="M38" s="211">
        <v>2500</v>
      </c>
      <c r="N38" s="211"/>
      <c r="O38" s="211">
        <v>7901.8</v>
      </c>
      <c r="P38" s="211"/>
      <c r="Q38" s="213"/>
      <c r="R38" s="96"/>
      <c r="S38" s="105">
        <v>309447.59999999998</v>
      </c>
      <c r="T38" s="80"/>
      <c r="U38" s="80"/>
      <c r="V38" s="80"/>
      <c r="W38" s="107">
        <f t="shared" si="5"/>
        <v>325321.59999999998</v>
      </c>
      <c r="X38" s="107">
        <f t="shared" si="6"/>
        <v>312501.5</v>
      </c>
      <c r="Y38" s="107">
        <f t="shared" si="4"/>
        <v>12820.099999999977</v>
      </c>
      <c r="Z38" s="80"/>
      <c r="AA38" s="80"/>
    </row>
    <row r="39" spans="1:27" ht="252" customHeight="1" x14ac:dyDescent="0.25">
      <c r="A39" s="296" t="s">
        <v>74</v>
      </c>
      <c r="B39" s="311" t="s">
        <v>279</v>
      </c>
      <c r="C39" s="312"/>
      <c r="D39" s="311" t="s">
        <v>269</v>
      </c>
      <c r="E39" s="309">
        <v>43839</v>
      </c>
      <c r="F39" s="309">
        <v>44196</v>
      </c>
      <c r="G39" s="309">
        <v>43839</v>
      </c>
      <c r="H39" s="309"/>
      <c r="I39" s="293">
        <v>24468.6</v>
      </c>
      <c r="J39" s="293">
        <v>24468.6</v>
      </c>
      <c r="K39" s="293">
        <v>22385.1</v>
      </c>
      <c r="L39" s="293"/>
      <c r="M39" s="293">
        <v>22385.1</v>
      </c>
      <c r="N39" s="293"/>
      <c r="O39" s="293">
        <v>20301.7</v>
      </c>
      <c r="P39" s="293"/>
      <c r="Q39" s="311"/>
      <c r="R39" s="96"/>
      <c r="S39" s="105">
        <v>87599.6</v>
      </c>
      <c r="T39" s="80"/>
      <c r="U39" s="80"/>
      <c r="V39" s="80"/>
      <c r="W39" s="107">
        <f t="shared" si="5"/>
        <v>89540.499999999985</v>
      </c>
      <c r="X39" s="107">
        <f t="shared" si="6"/>
        <v>24468.6</v>
      </c>
      <c r="Y39" s="107">
        <f t="shared" si="4"/>
        <v>65071.899999999987</v>
      </c>
      <c r="Z39" s="80"/>
      <c r="AA39" s="80"/>
    </row>
    <row r="40" spans="1:27" ht="201.75" customHeight="1" x14ac:dyDescent="0.25">
      <c r="A40" s="296"/>
      <c r="B40" s="287"/>
      <c r="C40" s="307"/>
      <c r="D40" s="287"/>
      <c r="E40" s="290"/>
      <c r="F40" s="290"/>
      <c r="G40" s="291"/>
      <c r="H40" s="290"/>
      <c r="I40" s="285"/>
      <c r="J40" s="285"/>
      <c r="K40" s="285"/>
      <c r="L40" s="285"/>
      <c r="M40" s="285"/>
      <c r="N40" s="285"/>
      <c r="O40" s="285">
        <v>0</v>
      </c>
      <c r="P40" s="285"/>
      <c r="Q40" s="287"/>
      <c r="R40" s="96"/>
      <c r="S40" s="105"/>
      <c r="T40" s="80"/>
      <c r="U40" s="80"/>
      <c r="V40" s="80"/>
      <c r="W40" s="107">
        <f t="shared" si="5"/>
        <v>0</v>
      </c>
      <c r="X40" s="107">
        <f t="shared" si="6"/>
        <v>0</v>
      </c>
      <c r="Y40" s="107">
        <f t="shared" si="4"/>
        <v>0</v>
      </c>
      <c r="Z40" s="80"/>
      <c r="AA40" s="80"/>
    </row>
    <row r="41" spans="1:27" ht="409.5" customHeight="1" x14ac:dyDescent="0.25">
      <c r="A41" s="310" t="s">
        <v>75</v>
      </c>
      <c r="B41" s="311" t="s">
        <v>417</v>
      </c>
      <c r="C41" s="312"/>
      <c r="D41" s="311" t="s">
        <v>271</v>
      </c>
      <c r="E41" s="309">
        <v>43839</v>
      </c>
      <c r="F41" s="309">
        <v>44196</v>
      </c>
      <c r="G41" s="309">
        <v>43839</v>
      </c>
      <c r="H41" s="309"/>
      <c r="I41" s="293">
        <v>80.099999999999994</v>
      </c>
      <c r="J41" s="293">
        <v>80.099999999999994</v>
      </c>
      <c r="K41" s="293">
        <v>457.6</v>
      </c>
      <c r="L41" s="293"/>
      <c r="M41" s="293">
        <v>457.6</v>
      </c>
      <c r="N41" s="293"/>
      <c r="O41" s="293">
        <v>835.3</v>
      </c>
      <c r="P41" s="293"/>
      <c r="Q41" s="311"/>
      <c r="R41" s="96"/>
      <c r="S41" s="105">
        <v>1396.6</v>
      </c>
      <c r="T41" s="80"/>
      <c r="U41" s="80"/>
      <c r="V41" s="80"/>
      <c r="W41" s="107">
        <f t="shared" si="5"/>
        <v>1830.6</v>
      </c>
      <c r="X41" s="107">
        <f t="shared" si="6"/>
        <v>80.099999999999994</v>
      </c>
      <c r="Y41" s="107">
        <f t="shared" si="4"/>
        <v>1750.5</v>
      </c>
      <c r="Z41" s="80"/>
      <c r="AA41" s="80"/>
    </row>
    <row r="42" spans="1:27" ht="43.5" customHeight="1" x14ac:dyDescent="0.25">
      <c r="A42" s="295"/>
      <c r="B42" s="287"/>
      <c r="C42" s="307"/>
      <c r="D42" s="287"/>
      <c r="E42" s="290"/>
      <c r="F42" s="290"/>
      <c r="G42" s="291"/>
      <c r="H42" s="290"/>
      <c r="I42" s="285"/>
      <c r="J42" s="285"/>
      <c r="K42" s="285"/>
      <c r="L42" s="285"/>
      <c r="M42" s="285"/>
      <c r="N42" s="285"/>
      <c r="O42" s="285">
        <v>0</v>
      </c>
      <c r="P42" s="285"/>
      <c r="Q42" s="287"/>
      <c r="R42" s="96"/>
      <c r="S42" s="105"/>
      <c r="T42" s="80"/>
      <c r="U42" s="80"/>
      <c r="V42" s="80"/>
      <c r="W42" s="107">
        <f t="shared" si="5"/>
        <v>0</v>
      </c>
      <c r="X42" s="107">
        <f t="shared" si="6"/>
        <v>0</v>
      </c>
      <c r="Y42" s="107">
        <f t="shared" si="4"/>
        <v>0</v>
      </c>
      <c r="Z42" s="80"/>
      <c r="AA42" s="80"/>
    </row>
    <row r="43" spans="1:27" ht="408.75" customHeight="1" x14ac:dyDescent="0.25">
      <c r="A43" s="310" t="s">
        <v>76</v>
      </c>
      <c r="B43" s="311" t="s">
        <v>280</v>
      </c>
      <c r="C43" s="312"/>
      <c r="D43" s="311" t="s">
        <v>269</v>
      </c>
      <c r="E43" s="309">
        <v>43839</v>
      </c>
      <c r="F43" s="309">
        <v>44196</v>
      </c>
      <c r="G43" s="309">
        <v>43839</v>
      </c>
      <c r="H43" s="309"/>
      <c r="I43" s="293">
        <v>4381</v>
      </c>
      <c r="J43" s="293">
        <v>4381</v>
      </c>
      <c r="K43" s="293">
        <v>4384.8</v>
      </c>
      <c r="L43" s="293"/>
      <c r="M43" s="303">
        <v>4384.8</v>
      </c>
      <c r="N43" s="198"/>
      <c r="O43" s="303">
        <v>4388.6000000000004</v>
      </c>
      <c r="P43" s="293"/>
      <c r="Q43" s="311"/>
      <c r="R43" s="96"/>
      <c r="S43" s="105">
        <v>3950.4</v>
      </c>
      <c r="T43" s="80"/>
      <c r="U43" s="80"/>
      <c r="V43" s="80"/>
      <c r="W43" s="107">
        <f t="shared" si="5"/>
        <v>17539.199999999997</v>
      </c>
      <c r="X43" s="107">
        <f t="shared" si="6"/>
        <v>4381</v>
      </c>
      <c r="Y43" s="107">
        <f t="shared" si="4"/>
        <v>13158.199999999997</v>
      </c>
      <c r="Z43" s="80"/>
      <c r="AA43" s="80"/>
    </row>
    <row r="44" spans="1:27" ht="31.5" customHeight="1" x14ac:dyDescent="0.25">
      <c r="A44" s="295"/>
      <c r="B44" s="287"/>
      <c r="C44" s="307"/>
      <c r="D44" s="287"/>
      <c r="E44" s="290"/>
      <c r="F44" s="290"/>
      <c r="G44" s="291"/>
      <c r="H44" s="290"/>
      <c r="I44" s="285"/>
      <c r="J44" s="285"/>
      <c r="K44" s="285"/>
      <c r="L44" s="285"/>
      <c r="M44" s="303"/>
      <c r="N44" s="199"/>
      <c r="O44" s="303">
        <v>0</v>
      </c>
      <c r="P44" s="285"/>
      <c r="Q44" s="287"/>
      <c r="R44" s="96"/>
      <c r="S44" s="105"/>
      <c r="T44" s="80"/>
      <c r="U44" s="80"/>
      <c r="V44" s="80"/>
      <c r="W44" s="107">
        <f t="shared" si="5"/>
        <v>0</v>
      </c>
      <c r="X44" s="107">
        <f t="shared" si="6"/>
        <v>0</v>
      </c>
      <c r="Y44" s="107">
        <f t="shared" si="4"/>
        <v>0</v>
      </c>
      <c r="Z44" s="80"/>
      <c r="AA44" s="80"/>
    </row>
    <row r="45" spans="1:27" ht="399" customHeight="1" x14ac:dyDescent="0.25">
      <c r="A45" s="202" t="s">
        <v>77</v>
      </c>
      <c r="B45" s="213" t="s">
        <v>281</v>
      </c>
      <c r="C45" s="216"/>
      <c r="D45" s="213" t="s">
        <v>271</v>
      </c>
      <c r="E45" s="218" t="s">
        <v>415</v>
      </c>
      <c r="F45" s="218" t="s">
        <v>413</v>
      </c>
      <c r="G45" s="212">
        <v>43839</v>
      </c>
      <c r="H45" s="212"/>
      <c r="I45" s="211">
        <v>27.6</v>
      </c>
      <c r="J45" s="211">
        <v>27.6</v>
      </c>
      <c r="K45" s="211">
        <v>34.700000000000003</v>
      </c>
      <c r="L45" s="211"/>
      <c r="M45" s="211">
        <v>34.799999999999997</v>
      </c>
      <c r="N45" s="211"/>
      <c r="O45" s="211">
        <v>42</v>
      </c>
      <c r="P45" s="211"/>
      <c r="Q45" s="213"/>
      <c r="R45" s="96"/>
      <c r="S45" s="105">
        <v>114.5</v>
      </c>
      <c r="T45" s="80"/>
      <c r="U45" s="80"/>
      <c r="V45" s="80"/>
      <c r="W45" s="107">
        <f t="shared" si="5"/>
        <v>139.1</v>
      </c>
      <c r="X45" s="107">
        <f t="shared" si="6"/>
        <v>27.6</v>
      </c>
      <c r="Y45" s="107">
        <f t="shared" si="4"/>
        <v>111.5</v>
      </c>
      <c r="Z45" s="80"/>
      <c r="AA45" s="80"/>
    </row>
    <row r="46" spans="1:27" ht="218.25" customHeight="1" x14ac:dyDescent="0.25">
      <c r="A46" s="202" t="s">
        <v>78</v>
      </c>
      <c r="B46" s="213" t="s">
        <v>282</v>
      </c>
      <c r="C46" s="216"/>
      <c r="D46" s="213" t="s">
        <v>271</v>
      </c>
      <c r="E46" s="212">
        <v>43839</v>
      </c>
      <c r="F46" s="212">
        <v>44196</v>
      </c>
      <c r="G46" s="212">
        <v>43839</v>
      </c>
      <c r="H46" s="212"/>
      <c r="I46" s="211">
        <v>11785</v>
      </c>
      <c r="J46" s="211">
        <v>11785</v>
      </c>
      <c r="K46" s="211">
        <v>11744.6</v>
      </c>
      <c r="L46" s="211"/>
      <c r="M46" s="211">
        <v>11744.6</v>
      </c>
      <c r="N46" s="211"/>
      <c r="O46" s="211">
        <v>11704.3</v>
      </c>
      <c r="P46" s="211"/>
      <c r="Q46" s="213"/>
      <c r="R46" s="96"/>
      <c r="S46" s="105">
        <v>43238.400000000001</v>
      </c>
      <c r="T46" s="80"/>
      <c r="U46" s="80"/>
      <c r="V46" s="80"/>
      <c r="W46" s="107">
        <f t="shared" si="5"/>
        <v>46978.5</v>
      </c>
      <c r="X46" s="107">
        <f t="shared" si="6"/>
        <v>11785</v>
      </c>
      <c r="Y46" s="107">
        <f t="shared" si="4"/>
        <v>35193.5</v>
      </c>
      <c r="Z46" s="80"/>
      <c r="AA46" s="80"/>
    </row>
    <row r="47" spans="1:27" ht="18.75" x14ac:dyDescent="0.25">
      <c r="A47" s="296" t="s">
        <v>79</v>
      </c>
      <c r="B47" s="294" t="s">
        <v>283</v>
      </c>
      <c r="C47" s="304"/>
      <c r="D47" s="294" t="s">
        <v>284</v>
      </c>
      <c r="E47" s="301">
        <v>43839</v>
      </c>
      <c r="F47" s="301">
        <v>44196</v>
      </c>
      <c r="G47" s="301">
        <v>43839</v>
      </c>
      <c r="H47" s="301"/>
      <c r="I47" s="303">
        <v>382153.7</v>
      </c>
      <c r="J47" s="303">
        <v>385639.6</v>
      </c>
      <c r="K47" s="303">
        <v>409042.4</v>
      </c>
      <c r="L47" s="303"/>
      <c r="M47" s="303">
        <v>409042.4</v>
      </c>
      <c r="N47" s="293"/>
      <c r="O47" s="303">
        <v>435931.2</v>
      </c>
      <c r="P47" s="303"/>
      <c r="Q47" s="294"/>
      <c r="R47" s="96"/>
      <c r="S47" s="105">
        <v>1609712.1</v>
      </c>
      <c r="T47" s="80"/>
      <c r="U47" s="80"/>
      <c r="V47" s="80"/>
      <c r="W47" s="107">
        <f t="shared" si="5"/>
        <v>1636169.7</v>
      </c>
      <c r="X47" s="107">
        <f t="shared" si="6"/>
        <v>385639.6</v>
      </c>
      <c r="Y47" s="107">
        <f t="shared" si="4"/>
        <v>1250530.1000000001</v>
      </c>
      <c r="Z47" s="80"/>
      <c r="AA47" s="80"/>
    </row>
    <row r="48" spans="1:27" ht="350.25" customHeight="1" x14ac:dyDescent="0.25">
      <c r="A48" s="310"/>
      <c r="B48" s="311"/>
      <c r="C48" s="312"/>
      <c r="D48" s="311"/>
      <c r="E48" s="319"/>
      <c r="F48" s="319"/>
      <c r="G48" s="309"/>
      <c r="H48" s="319"/>
      <c r="I48" s="293"/>
      <c r="J48" s="293"/>
      <c r="K48" s="293"/>
      <c r="L48" s="293"/>
      <c r="M48" s="293"/>
      <c r="N48" s="284"/>
      <c r="O48" s="293"/>
      <c r="P48" s="293"/>
      <c r="Q48" s="311"/>
      <c r="R48" s="96"/>
      <c r="S48" s="105"/>
      <c r="T48" s="80"/>
      <c r="U48" s="80"/>
      <c r="V48" s="80"/>
      <c r="W48" s="107">
        <f t="shared" si="5"/>
        <v>0</v>
      </c>
      <c r="X48" s="107">
        <f t="shared" si="6"/>
        <v>0</v>
      </c>
      <c r="Y48" s="107">
        <f t="shared" si="4"/>
        <v>0</v>
      </c>
      <c r="Z48" s="80"/>
      <c r="AA48" s="80"/>
    </row>
    <row r="49" spans="1:27" ht="369" customHeight="1" x14ac:dyDescent="0.25">
      <c r="A49" s="305"/>
      <c r="B49" s="320" t="s">
        <v>285</v>
      </c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96"/>
      <c r="S49" s="105"/>
      <c r="T49" s="80"/>
      <c r="U49" s="80"/>
      <c r="V49" s="80"/>
      <c r="W49" s="107">
        <f t="shared" si="5"/>
        <v>0</v>
      </c>
      <c r="X49" s="107">
        <f t="shared" si="6"/>
        <v>0</v>
      </c>
      <c r="Y49" s="107">
        <f t="shared" si="4"/>
        <v>0</v>
      </c>
      <c r="Z49" s="80"/>
      <c r="AA49" s="80"/>
    </row>
    <row r="50" spans="1:27" ht="288.75" customHeight="1" x14ac:dyDescent="0.25">
      <c r="A50" s="295"/>
      <c r="B50" s="321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96"/>
      <c r="S50" s="105"/>
      <c r="T50" s="80"/>
      <c r="U50" s="80"/>
      <c r="V50" s="80"/>
      <c r="W50" s="107">
        <f t="shared" si="5"/>
        <v>0</v>
      </c>
      <c r="X50" s="107">
        <f t="shared" si="6"/>
        <v>0</v>
      </c>
      <c r="Y50" s="107">
        <f t="shared" si="4"/>
        <v>0</v>
      </c>
      <c r="Z50" s="80"/>
      <c r="AA50" s="80"/>
    </row>
    <row r="51" spans="1:27" ht="408.75" customHeight="1" x14ac:dyDescent="0.25">
      <c r="A51" s="305" t="s">
        <v>81</v>
      </c>
      <c r="B51" s="286" t="s">
        <v>418</v>
      </c>
      <c r="C51" s="306"/>
      <c r="D51" s="286" t="s">
        <v>284</v>
      </c>
      <c r="E51" s="288">
        <v>43839</v>
      </c>
      <c r="F51" s="288">
        <v>44196</v>
      </c>
      <c r="G51" s="288">
        <v>43839</v>
      </c>
      <c r="H51" s="288"/>
      <c r="I51" s="284">
        <v>1322.3</v>
      </c>
      <c r="J51" s="284">
        <v>1322.3</v>
      </c>
      <c r="K51" s="284">
        <v>3621.4</v>
      </c>
      <c r="L51" s="284"/>
      <c r="M51" s="284">
        <v>3621.4</v>
      </c>
      <c r="N51" s="284"/>
      <c r="O51" s="284">
        <v>5920.5</v>
      </c>
      <c r="P51" s="284"/>
      <c r="Q51" s="286"/>
      <c r="R51" s="96"/>
      <c r="S51" s="105">
        <v>21402.3</v>
      </c>
      <c r="T51" s="80"/>
      <c r="U51" s="80"/>
      <c r="V51" s="80"/>
      <c r="W51" s="107">
        <f t="shared" si="5"/>
        <v>14485.6</v>
      </c>
      <c r="X51" s="107">
        <f t="shared" si="6"/>
        <v>1322.3</v>
      </c>
      <c r="Y51" s="107">
        <f t="shared" si="4"/>
        <v>13163.300000000001</v>
      </c>
      <c r="Z51" s="80"/>
      <c r="AA51" s="80"/>
    </row>
    <row r="52" spans="1:27" ht="66" customHeight="1" x14ac:dyDescent="0.25">
      <c r="A52" s="295"/>
      <c r="B52" s="287"/>
      <c r="C52" s="307"/>
      <c r="D52" s="287"/>
      <c r="E52" s="290"/>
      <c r="F52" s="290"/>
      <c r="G52" s="291"/>
      <c r="H52" s="290"/>
      <c r="I52" s="285"/>
      <c r="J52" s="285"/>
      <c r="K52" s="285"/>
      <c r="L52" s="285"/>
      <c r="M52" s="285"/>
      <c r="N52" s="285"/>
      <c r="O52" s="285"/>
      <c r="P52" s="285"/>
      <c r="Q52" s="287"/>
      <c r="R52" s="96"/>
      <c r="S52" s="105"/>
      <c r="T52" s="80"/>
      <c r="U52" s="80"/>
      <c r="V52" s="80"/>
      <c r="W52" s="107">
        <f t="shared" si="5"/>
        <v>0</v>
      </c>
      <c r="X52" s="107">
        <f t="shared" si="6"/>
        <v>0</v>
      </c>
      <c r="Y52" s="107">
        <f t="shared" si="4"/>
        <v>0</v>
      </c>
      <c r="Z52" s="80"/>
      <c r="AA52" s="80"/>
    </row>
    <row r="53" spans="1:27" ht="161.25" customHeight="1" x14ac:dyDescent="0.25">
      <c r="A53" s="310" t="s">
        <v>83</v>
      </c>
      <c r="B53" s="311" t="s">
        <v>84</v>
      </c>
      <c r="C53" s="312"/>
      <c r="D53" s="311" t="s">
        <v>269</v>
      </c>
      <c r="E53" s="309">
        <v>43839</v>
      </c>
      <c r="F53" s="309">
        <v>44196</v>
      </c>
      <c r="G53" s="309">
        <v>43839</v>
      </c>
      <c r="H53" s="309"/>
      <c r="I53" s="284">
        <v>193901.3</v>
      </c>
      <c r="J53" s="293">
        <v>194768.2</v>
      </c>
      <c r="K53" s="293">
        <v>195800</v>
      </c>
      <c r="L53" s="293"/>
      <c r="M53" s="293">
        <v>195800</v>
      </c>
      <c r="N53" s="293"/>
      <c r="O53" s="293">
        <v>198135.1</v>
      </c>
      <c r="P53" s="293"/>
      <c r="Q53" s="311"/>
      <c r="R53" s="96"/>
      <c r="S53" s="105">
        <v>768031.6</v>
      </c>
      <c r="T53" s="80"/>
      <c r="U53" s="80"/>
      <c r="V53" s="80"/>
      <c r="W53" s="107">
        <f t="shared" si="5"/>
        <v>783636.4</v>
      </c>
      <c r="X53" s="107">
        <f t="shared" si="6"/>
        <v>194768.2</v>
      </c>
      <c r="Y53" s="107">
        <f t="shared" si="4"/>
        <v>588868.19999999995</v>
      </c>
      <c r="Z53" s="80"/>
      <c r="AA53" s="80"/>
    </row>
    <row r="54" spans="1:27" ht="18.75" x14ac:dyDescent="0.25">
      <c r="A54" s="295"/>
      <c r="B54" s="287"/>
      <c r="C54" s="307"/>
      <c r="D54" s="287"/>
      <c r="E54" s="290"/>
      <c r="F54" s="290"/>
      <c r="G54" s="291"/>
      <c r="H54" s="290"/>
      <c r="I54" s="285"/>
      <c r="J54" s="285"/>
      <c r="K54" s="285"/>
      <c r="L54" s="285"/>
      <c r="M54" s="285"/>
      <c r="N54" s="285"/>
      <c r="O54" s="285">
        <v>0</v>
      </c>
      <c r="P54" s="285"/>
      <c r="Q54" s="287"/>
      <c r="R54" s="96"/>
      <c r="S54" s="105"/>
      <c r="T54" s="80"/>
      <c r="U54" s="80"/>
      <c r="V54" s="80"/>
      <c r="W54" s="107">
        <f t="shared" si="5"/>
        <v>0</v>
      </c>
      <c r="X54" s="107">
        <f t="shared" si="6"/>
        <v>0</v>
      </c>
      <c r="Y54" s="107">
        <f t="shared" si="4"/>
        <v>0</v>
      </c>
      <c r="Z54" s="80"/>
      <c r="AA54" s="80"/>
    </row>
    <row r="55" spans="1:27" ht="252.75" customHeight="1" x14ac:dyDescent="0.25">
      <c r="A55" s="202" t="s">
        <v>85</v>
      </c>
      <c r="B55" s="213" t="s">
        <v>86</v>
      </c>
      <c r="C55" s="216"/>
      <c r="D55" s="213" t="s">
        <v>269</v>
      </c>
      <c r="E55" s="212">
        <v>43839</v>
      </c>
      <c r="F55" s="212">
        <v>44013</v>
      </c>
      <c r="G55" s="212">
        <v>43839</v>
      </c>
      <c r="H55" s="212"/>
      <c r="I55" s="211">
        <v>136.5</v>
      </c>
      <c r="J55" s="211">
        <v>136.5</v>
      </c>
      <c r="K55" s="211">
        <v>3160</v>
      </c>
      <c r="L55" s="211"/>
      <c r="M55" s="211">
        <v>0</v>
      </c>
      <c r="N55" s="211"/>
      <c r="O55" s="211">
        <v>0</v>
      </c>
      <c r="P55" s="211"/>
      <c r="Q55" s="213"/>
      <c r="R55" s="96"/>
      <c r="S55" s="105">
        <v>3132.6</v>
      </c>
      <c r="T55" s="80"/>
      <c r="U55" s="80"/>
      <c r="V55" s="80"/>
      <c r="W55" s="107">
        <f t="shared" si="5"/>
        <v>3296.5</v>
      </c>
      <c r="X55" s="107">
        <f t="shared" si="6"/>
        <v>136.5</v>
      </c>
      <c r="Y55" s="107">
        <f t="shared" si="4"/>
        <v>3160</v>
      </c>
      <c r="Z55" s="80"/>
      <c r="AA55" s="80"/>
    </row>
    <row r="56" spans="1:27" ht="288.75" customHeight="1" x14ac:dyDescent="0.25">
      <c r="A56" s="310" t="s">
        <v>87</v>
      </c>
      <c r="B56" s="311" t="s">
        <v>286</v>
      </c>
      <c r="C56" s="312"/>
      <c r="D56" s="311" t="s">
        <v>287</v>
      </c>
      <c r="E56" s="319" t="s">
        <v>419</v>
      </c>
      <c r="F56" s="319" t="s">
        <v>413</v>
      </c>
      <c r="G56" s="319" t="s">
        <v>419</v>
      </c>
      <c r="H56" s="309"/>
      <c r="I56" s="293">
        <v>0</v>
      </c>
      <c r="J56" s="293">
        <v>0</v>
      </c>
      <c r="K56" s="293">
        <v>842.6</v>
      </c>
      <c r="L56" s="293"/>
      <c r="M56" s="293">
        <v>16852</v>
      </c>
      <c r="N56" s="293"/>
      <c r="O56" s="293">
        <v>39237.1</v>
      </c>
      <c r="P56" s="293"/>
      <c r="Q56" s="311"/>
      <c r="R56" s="96"/>
      <c r="S56" s="105">
        <v>47257.4</v>
      </c>
      <c r="T56" s="80"/>
      <c r="U56" s="80"/>
      <c r="V56" s="80"/>
      <c r="W56" s="107">
        <f t="shared" si="5"/>
        <v>56931.7</v>
      </c>
      <c r="X56" s="107">
        <f t="shared" si="6"/>
        <v>0</v>
      </c>
      <c r="Y56" s="107">
        <f t="shared" si="4"/>
        <v>56931.7</v>
      </c>
      <c r="Z56" s="80"/>
      <c r="AA56" s="80"/>
    </row>
    <row r="57" spans="1:27" ht="27" customHeight="1" x14ac:dyDescent="0.25">
      <c r="A57" s="295"/>
      <c r="B57" s="287"/>
      <c r="C57" s="307"/>
      <c r="D57" s="287"/>
      <c r="E57" s="290"/>
      <c r="F57" s="290"/>
      <c r="G57" s="290"/>
      <c r="H57" s="290"/>
      <c r="I57" s="285"/>
      <c r="J57" s="285"/>
      <c r="K57" s="285"/>
      <c r="L57" s="285"/>
      <c r="M57" s="285"/>
      <c r="N57" s="285"/>
      <c r="O57" s="285"/>
      <c r="P57" s="285"/>
      <c r="Q57" s="287"/>
      <c r="R57" s="96"/>
      <c r="S57" s="105"/>
      <c r="T57" s="80"/>
      <c r="U57" s="80"/>
      <c r="V57" s="80"/>
      <c r="W57" s="107">
        <f t="shared" si="5"/>
        <v>0</v>
      </c>
      <c r="X57" s="107">
        <f t="shared" si="6"/>
        <v>0</v>
      </c>
      <c r="Y57" s="107">
        <f t="shared" si="4"/>
        <v>0</v>
      </c>
      <c r="Z57" s="80"/>
      <c r="AA57" s="80"/>
    </row>
    <row r="58" spans="1:27" ht="338.25" customHeight="1" x14ac:dyDescent="0.25">
      <c r="A58" s="310" t="s">
        <v>88</v>
      </c>
      <c r="B58" s="311" t="s">
        <v>288</v>
      </c>
      <c r="C58" s="312"/>
      <c r="D58" s="311" t="s">
        <v>287</v>
      </c>
      <c r="E58" s="319" t="s">
        <v>419</v>
      </c>
      <c r="F58" s="319" t="s">
        <v>413</v>
      </c>
      <c r="G58" s="319" t="s">
        <v>419</v>
      </c>
      <c r="H58" s="309"/>
      <c r="I58" s="293">
        <v>0</v>
      </c>
      <c r="J58" s="293">
        <v>0</v>
      </c>
      <c r="K58" s="293">
        <v>2527.8000000000002</v>
      </c>
      <c r="L58" s="293"/>
      <c r="M58" s="293">
        <v>16009.4</v>
      </c>
      <c r="N58" s="293"/>
      <c r="O58" s="293">
        <v>18219.8</v>
      </c>
      <c r="P58" s="293"/>
      <c r="Q58" s="311"/>
      <c r="R58" s="96"/>
      <c r="S58" s="105">
        <v>42631.6</v>
      </c>
      <c r="T58" s="80"/>
      <c r="U58" s="80"/>
      <c r="V58" s="80"/>
      <c r="W58" s="107">
        <f t="shared" si="5"/>
        <v>36757</v>
      </c>
      <c r="X58" s="107">
        <f t="shared" si="6"/>
        <v>0</v>
      </c>
      <c r="Y58" s="107">
        <f t="shared" si="4"/>
        <v>36757</v>
      </c>
      <c r="Z58" s="80"/>
      <c r="AA58" s="80"/>
    </row>
    <row r="59" spans="1:27" ht="18.75" customHeight="1" x14ac:dyDescent="0.25">
      <c r="A59" s="295"/>
      <c r="B59" s="287"/>
      <c r="C59" s="307"/>
      <c r="D59" s="287"/>
      <c r="E59" s="290"/>
      <c r="F59" s="290"/>
      <c r="G59" s="290"/>
      <c r="H59" s="290"/>
      <c r="I59" s="285"/>
      <c r="J59" s="285"/>
      <c r="K59" s="285"/>
      <c r="L59" s="285"/>
      <c r="M59" s="285"/>
      <c r="N59" s="285"/>
      <c r="O59" s="285"/>
      <c r="P59" s="285"/>
      <c r="Q59" s="287"/>
      <c r="R59" s="96"/>
      <c r="S59" s="105"/>
      <c r="T59" s="80"/>
      <c r="U59" s="80"/>
      <c r="V59" s="80"/>
      <c r="W59" s="107">
        <f t="shared" si="5"/>
        <v>0</v>
      </c>
      <c r="X59" s="107">
        <f t="shared" si="6"/>
        <v>0</v>
      </c>
      <c r="Y59" s="107">
        <f t="shared" si="4"/>
        <v>0</v>
      </c>
      <c r="Z59" s="80"/>
      <c r="AA59" s="80"/>
    </row>
    <row r="60" spans="1:27" ht="409.5" x14ac:dyDescent="0.25">
      <c r="A60" s="208" t="s">
        <v>398</v>
      </c>
      <c r="B60" s="206" t="s">
        <v>420</v>
      </c>
      <c r="C60" s="196"/>
      <c r="D60" s="206" t="s">
        <v>421</v>
      </c>
      <c r="E60" s="210">
        <v>43839</v>
      </c>
      <c r="F60" s="210">
        <v>44196</v>
      </c>
      <c r="G60" s="210">
        <v>43839</v>
      </c>
      <c r="H60" s="192"/>
      <c r="I60" s="199">
        <v>194419.5</v>
      </c>
      <c r="J60" s="199">
        <v>195958</v>
      </c>
      <c r="K60" s="199">
        <v>113140.5</v>
      </c>
      <c r="L60" s="199"/>
      <c r="M60" s="199">
        <v>113140.5</v>
      </c>
      <c r="N60" s="199"/>
      <c r="O60" s="199">
        <v>31861.599999999999</v>
      </c>
      <c r="P60" s="199"/>
      <c r="Q60" s="206"/>
      <c r="R60" s="96"/>
      <c r="S60" s="105"/>
      <c r="T60" s="80"/>
      <c r="U60" s="80"/>
      <c r="V60" s="80"/>
      <c r="W60" s="107"/>
      <c r="X60" s="107"/>
      <c r="Y60" s="107"/>
      <c r="Z60" s="80"/>
      <c r="AA60" s="80"/>
    </row>
    <row r="61" spans="1:27" ht="225" x14ac:dyDescent="0.25">
      <c r="A61" s="202"/>
      <c r="B61" s="213" t="s">
        <v>289</v>
      </c>
      <c r="C61" s="216" t="s">
        <v>25</v>
      </c>
      <c r="D61" s="213" t="s">
        <v>290</v>
      </c>
      <c r="E61" s="218" t="s">
        <v>25</v>
      </c>
      <c r="F61" s="212">
        <v>44196</v>
      </c>
      <c r="G61" s="218" t="s">
        <v>25</v>
      </c>
      <c r="H61" s="212"/>
      <c r="I61" s="211" t="s">
        <v>25</v>
      </c>
      <c r="J61" s="211" t="s">
        <v>25</v>
      </c>
      <c r="K61" s="211" t="s">
        <v>25</v>
      </c>
      <c r="L61" s="211"/>
      <c r="M61" s="211" t="s">
        <v>25</v>
      </c>
      <c r="N61" s="211" t="s">
        <v>25</v>
      </c>
      <c r="O61" s="211" t="s">
        <v>25</v>
      </c>
      <c r="P61" s="211" t="s">
        <v>25</v>
      </c>
      <c r="Q61" s="211"/>
      <c r="R61" s="96"/>
      <c r="S61" s="105"/>
      <c r="T61" s="98"/>
      <c r="U61" s="98"/>
      <c r="V61" s="98"/>
      <c r="W61" s="107" t="e">
        <f t="shared" si="5"/>
        <v>#VALUE!</v>
      </c>
      <c r="X61" s="107" t="e">
        <f t="shared" si="6"/>
        <v>#VALUE!</v>
      </c>
      <c r="Y61" s="107" t="e">
        <f t="shared" si="4"/>
        <v>#VALUE!</v>
      </c>
      <c r="Z61" s="98"/>
      <c r="AA61" s="98"/>
    </row>
    <row r="62" spans="1:27" ht="318.75" x14ac:dyDescent="0.25">
      <c r="A62" s="202"/>
      <c r="B62" s="213" t="s">
        <v>291</v>
      </c>
      <c r="C62" s="216" t="s">
        <v>25</v>
      </c>
      <c r="D62" s="213" t="s">
        <v>292</v>
      </c>
      <c r="E62" s="218" t="s">
        <v>25</v>
      </c>
      <c r="F62" s="212">
        <v>44196</v>
      </c>
      <c r="G62" s="218" t="s">
        <v>25</v>
      </c>
      <c r="H62" s="212"/>
      <c r="I62" s="211" t="s">
        <v>25</v>
      </c>
      <c r="J62" s="211" t="s">
        <v>25</v>
      </c>
      <c r="K62" s="211" t="s">
        <v>25</v>
      </c>
      <c r="L62" s="211"/>
      <c r="M62" s="211" t="s">
        <v>25</v>
      </c>
      <c r="N62" s="211" t="s">
        <v>25</v>
      </c>
      <c r="O62" s="211" t="s">
        <v>25</v>
      </c>
      <c r="P62" s="211" t="s">
        <v>25</v>
      </c>
      <c r="Q62" s="211"/>
      <c r="R62" s="96"/>
      <c r="S62" s="105"/>
      <c r="T62" s="80"/>
      <c r="U62" s="80"/>
      <c r="V62" s="80"/>
      <c r="W62" s="107" t="e">
        <f t="shared" si="5"/>
        <v>#VALUE!</v>
      </c>
      <c r="X62" s="107" t="e">
        <f t="shared" si="6"/>
        <v>#VALUE!</v>
      </c>
      <c r="Y62" s="107" t="e">
        <f t="shared" si="4"/>
        <v>#VALUE!</v>
      </c>
      <c r="Z62" s="80"/>
      <c r="AA62" s="80"/>
    </row>
    <row r="63" spans="1:27" ht="20.25" x14ac:dyDescent="0.25">
      <c r="A63" s="126" t="s">
        <v>91</v>
      </c>
      <c r="B63" s="314" t="s">
        <v>293</v>
      </c>
      <c r="C63" s="315"/>
      <c r="D63" s="315"/>
      <c r="E63" s="315"/>
      <c r="F63" s="315"/>
      <c r="G63" s="315"/>
      <c r="H63" s="316"/>
      <c r="I63" s="223">
        <f>I64+I67+I73+I75+I77+I78+I79+I81+I76+I83+I85+I82</f>
        <v>2208059.1</v>
      </c>
      <c r="J63" s="223">
        <f t="shared" ref="J63:P63" si="7">J64+J67+J73+J75+J77+J78+J79+J81+J76+J83+J85+J82</f>
        <v>2208624</v>
      </c>
      <c r="K63" s="223">
        <f t="shared" si="7"/>
        <v>2891226.5</v>
      </c>
      <c r="L63" s="223">
        <f t="shared" si="7"/>
        <v>0</v>
      </c>
      <c r="M63" s="223">
        <f t="shared" si="7"/>
        <v>3301855.2000000007</v>
      </c>
      <c r="N63" s="223">
        <f t="shared" si="7"/>
        <v>0</v>
      </c>
      <c r="O63" s="223">
        <f t="shared" si="7"/>
        <v>3041184.3</v>
      </c>
      <c r="P63" s="223">
        <f t="shared" si="7"/>
        <v>0</v>
      </c>
      <c r="Q63" s="211"/>
      <c r="R63" s="96"/>
      <c r="S63" s="168">
        <f>I63+K63+M63+O63</f>
        <v>11442325.100000001</v>
      </c>
      <c r="T63" s="167">
        <f>J63+L63+N63+P63</f>
        <v>2208624</v>
      </c>
      <c r="U63" s="80"/>
      <c r="V63" s="80"/>
      <c r="W63" s="107">
        <f t="shared" ref="W63:W89" si="8">I63+K63+M63+O63</f>
        <v>11442325.100000001</v>
      </c>
      <c r="X63" s="107">
        <f t="shared" ref="X63:X89" si="9">J63+L63+N63+P63</f>
        <v>2208624</v>
      </c>
      <c r="Y63" s="107">
        <f t="shared" ref="Y63:Y113" si="10">W63-X63</f>
        <v>9233701.1000000015</v>
      </c>
      <c r="Z63" s="80"/>
      <c r="AA63" s="80"/>
    </row>
    <row r="64" spans="1:27" ht="201.75" customHeight="1" x14ac:dyDescent="0.25">
      <c r="A64" s="202" t="s">
        <v>93</v>
      </c>
      <c r="B64" s="213" t="s">
        <v>94</v>
      </c>
      <c r="C64" s="216"/>
      <c r="D64" s="213" t="s">
        <v>294</v>
      </c>
      <c r="E64" s="212">
        <v>43839</v>
      </c>
      <c r="F64" s="212">
        <v>44196</v>
      </c>
      <c r="G64" s="212">
        <v>43839</v>
      </c>
      <c r="H64" s="212"/>
      <c r="I64" s="211">
        <v>3136.7</v>
      </c>
      <c r="J64" s="211">
        <f>J65+J66</f>
        <v>3136.6000000000004</v>
      </c>
      <c r="K64" s="211">
        <v>8437.4</v>
      </c>
      <c r="L64" s="211"/>
      <c r="M64" s="211">
        <v>5027.6000000000004</v>
      </c>
      <c r="N64" s="211"/>
      <c r="O64" s="211">
        <v>4448.8999999999996</v>
      </c>
      <c r="P64" s="211"/>
      <c r="Q64" s="213"/>
      <c r="R64" s="96"/>
      <c r="S64" s="105"/>
      <c r="T64" s="80"/>
      <c r="U64" s="80"/>
      <c r="V64" s="80"/>
      <c r="W64" s="107">
        <f t="shared" si="8"/>
        <v>21050.6</v>
      </c>
      <c r="X64" s="107">
        <f t="shared" si="9"/>
        <v>3136.6000000000004</v>
      </c>
      <c r="Y64" s="107">
        <f t="shared" si="10"/>
        <v>17914</v>
      </c>
      <c r="Z64" s="80"/>
      <c r="AA64" s="80"/>
    </row>
    <row r="65" spans="1:27" ht="29.25" customHeight="1" x14ac:dyDescent="0.25">
      <c r="A65" s="202" t="s">
        <v>27</v>
      </c>
      <c r="B65" s="213" t="s">
        <v>95</v>
      </c>
      <c r="C65" s="216"/>
      <c r="D65" s="216" t="s">
        <v>25</v>
      </c>
      <c r="E65" s="212">
        <v>43839</v>
      </c>
      <c r="F65" s="212">
        <v>44196</v>
      </c>
      <c r="G65" s="212">
        <v>43839</v>
      </c>
      <c r="H65" s="212"/>
      <c r="I65" s="211">
        <v>1277.8</v>
      </c>
      <c r="J65" s="211">
        <v>1277.7</v>
      </c>
      <c r="K65" s="211">
        <v>4187.8</v>
      </c>
      <c r="L65" s="211"/>
      <c r="M65" s="211">
        <v>2464.4</v>
      </c>
      <c r="N65" s="211"/>
      <c r="O65" s="125">
        <v>1878.3</v>
      </c>
      <c r="P65" s="211"/>
      <c r="Q65" s="213"/>
      <c r="R65" s="96"/>
      <c r="S65" s="105">
        <v>10243.9</v>
      </c>
      <c r="T65" s="80"/>
      <c r="U65" s="80"/>
      <c r="V65" s="80"/>
      <c r="W65" s="107">
        <f t="shared" si="8"/>
        <v>9808.2999999999993</v>
      </c>
      <c r="X65" s="107">
        <f t="shared" si="9"/>
        <v>1277.7</v>
      </c>
      <c r="Y65" s="107">
        <f t="shared" si="10"/>
        <v>8530.5999999999985</v>
      </c>
      <c r="Z65" s="80"/>
      <c r="AA65" s="80"/>
    </row>
    <row r="66" spans="1:27" ht="81.75" customHeight="1" x14ac:dyDescent="0.25">
      <c r="A66" s="202" t="s">
        <v>96</v>
      </c>
      <c r="B66" s="206" t="s">
        <v>97</v>
      </c>
      <c r="C66" s="196"/>
      <c r="D66" s="216" t="s">
        <v>25</v>
      </c>
      <c r="E66" s="212">
        <v>43839</v>
      </c>
      <c r="F66" s="212">
        <v>44196</v>
      </c>
      <c r="G66" s="212">
        <v>43839</v>
      </c>
      <c r="H66" s="212"/>
      <c r="I66" s="211">
        <v>1858.9</v>
      </c>
      <c r="J66" s="211">
        <v>1858.9</v>
      </c>
      <c r="K66" s="211">
        <v>4249.6000000000004</v>
      </c>
      <c r="L66" s="211"/>
      <c r="M66" s="211">
        <v>2563.1999999999998</v>
      </c>
      <c r="N66" s="211"/>
      <c r="O66" s="211">
        <v>2570.6</v>
      </c>
      <c r="P66" s="211"/>
      <c r="Q66" s="213"/>
      <c r="R66" s="96"/>
      <c r="S66" s="105">
        <v>9962.2000000000007</v>
      </c>
      <c r="T66" s="80"/>
      <c r="U66" s="80"/>
      <c r="V66" s="80"/>
      <c r="W66" s="107">
        <f t="shared" si="8"/>
        <v>11242.300000000001</v>
      </c>
      <c r="X66" s="107">
        <f t="shared" si="9"/>
        <v>1858.9</v>
      </c>
      <c r="Y66" s="107">
        <f t="shared" si="10"/>
        <v>9383.4000000000015</v>
      </c>
      <c r="Z66" s="80"/>
      <c r="AA66" s="80"/>
    </row>
    <row r="67" spans="1:27" ht="198.75" customHeight="1" x14ac:dyDescent="0.25">
      <c r="A67" s="207" t="s">
        <v>98</v>
      </c>
      <c r="B67" s="200" t="s">
        <v>295</v>
      </c>
      <c r="C67" s="194"/>
      <c r="D67" s="201" t="s">
        <v>294</v>
      </c>
      <c r="E67" s="212">
        <v>43839</v>
      </c>
      <c r="F67" s="212">
        <v>44196</v>
      </c>
      <c r="G67" s="212">
        <v>43839</v>
      </c>
      <c r="H67" s="217"/>
      <c r="I67" s="209">
        <v>2200828.2999999998</v>
      </c>
      <c r="J67" s="209">
        <v>2201393.2999999998</v>
      </c>
      <c r="K67" s="209">
        <v>2867664.4</v>
      </c>
      <c r="L67" s="209"/>
      <c r="M67" s="209">
        <v>3251639.7</v>
      </c>
      <c r="N67" s="199"/>
      <c r="O67" s="127">
        <v>3006909.8</v>
      </c>
      <c r="P67" s="209"/>
      <c r="Q67" s="201"/>
      <c r="R67" s="96"/>
      <c r="S67" s="105"/>
      <c r="T67" s="80"/>
      <c r="U67" s="80"/>
      <c r="V67" s="80"/>
      <c r="W67" s="107">
        <f t="shared" si="8"/>
        <v>11327042.199999999</v>
      </c>
      <c r="X67" s="107">
        <f t="shared" si="9"/>
        <v>2201393.2999999998</v>
      </c>
      <c r="Y67" s="107">
        <f t="shared" si="10"/>
        <v>9125648.8999999985</v>
      </c>
      <c r="Z67" s="80"/>
      <c r="AA67" s="80"/>
    </row>
    <row r="68" spans="1:27" ht="27.75" customHeight="1" x14ac:dyDescent="0.25">
      <c r="A68" s="202" t="s">
        <v>100</v>
      </c>
      <c r="B68" s="213" t="s">
        <v>101</v>
      </c>
      <c r="C68" s="216"/>
      <c r="D68" s="216" t="s">
        <v>25</v>
      </c>
      <c r="E68" s="212">
        <v>43839</v>
      </c>
      <c r="F68" s="212">
        <v>44196</v>
      </c>
      <c r="G68" s="212">
        <v>43839</v>
      </c>
      <c r="H68" s="212"/>
      <c r="I68" s="211">
        <v>136090.4</v>
      </c>
      <c r="J68" s="211">
        <v>136655.4</v>
      </c>
      <c r="K68" s="211">
        <v>193226.3</v>
      </c>
      <c r="L68" s="211"/>
      <c r="M68" s="211">
        <v>211486</v>
      </c>
      <c r="N68" s="211"/>
      <c r="O68" s="211">
        <v>237716.9</v>
      </c>
      <c r="P68" s="211"/>
      <c r="Q68" s="213"/>
      <c r="R68" s="96"/>
      <c r="S68" s="105">
        <v>738206.8</v>
      </c>
      <c r="T68" s="80"/>
      <c r="U68" s="80"/>
      <c r="V68" s="80"/>
      <c r="W68" s="107">
        <f t="shared" si="8"/>
        <v>778519.6</v>
      </c>
      <c r="X68" s="107">
        <f t="shared" si="9"/>
        <v>136655.4</v>
      </c>
      <c r="Y68" s="107">
        <f t="shared" si="10"/>
        <v>641864.19999999995</v>
      </c>
      <c r="Z68" s="80"/>
      <c r="AA68" s="80"/>
    </row>
    <row r="69" spans="1:27" ht="79.5" customHeight="1" x14ac:dyDescent="0.25">
      <c r="A69" s="202" t="s">
        <v>103</v>
      </c>
      <c r="B69" s="200" t="s">
        <v>104</v>
      </c>
      <c r="C69" s="194"/>
      <c r="D69" s="194" t="s">
        <v>25</v>
      </c>
      <c r="E69" s="212">
        <v>43839</v>
      </c>
      <c r="F69" s="212">
        <v>44196</v>
      </c>
      <c r="G69" s="212">
        <v>43839</v>
      </c>
      <c r="H69" s="191"/>
      <c r="I69" s="198">
        <v>2064737.9</v>
      </c>
      <c r="J69" s="198">
        <v>2064737.9</v>
      </c>
      <c r="K69" s="198">
        <v>2674438.1</v>
      </c>
      <c r="L69" s="198"/>
      <c r="M69" s="198">
        <v>3040153.7</v>
      </c>
      <c r="N69" s="211"/>
      <c r="O69" s="118">
        <v>2769192.9</v>
      </c>
      <c r="P69" s="211"/>
      <c r="Q69" s="213"/>
      <c r="R69" s="96"/>
      <c r="S69" s="105"/>
      <c r="T69" s="80"/>
      <c r="U69" s="80"/>
      <c r="V69" s="80"/>
      <c r="W69" s="107">
        <f t="shared" si="8"/>
        <v>10548522.6</v>
      </c>
      <c r="X69" s="107">
        <f t="shared" si="9"/>
        <v>2064737.9</v>
      </c>
      <c r="Y69" s="107">
        <f t="shared" si="10"/>
        <v>8483784.6999999993</v>
      </c>
      <c r="Z69" s="80"/>
      <c r="AA69" s="80"/>
    </row>
    <row r="70" spans="1:27" ht="60" customHeight="1" x14ac:dyDescent="0.25">
      <c r="A70" s="130" t="s">
        <v>105</v>
      </c>
      <c r="B70" s="200" t="s">
        <v>106</v>
      </c>
      <c r="C70" s="194"/>
      <c r="D70" s="194" t="s">
        <v>25</v>
      </c>
      <c r="E70" s="212">
        <v>43839</v>
      </c>
      <c r="F70" s="212">
        <v>44196</v>
      </c>
      <c r="G70" s="212">
        <v>43839</v>
      </c>
      <c r="H70" s="191"/>
      <c r="I70" s="198">
        <v>2052863.7</v>
      </c>
      <c r="J70" s="198">
        <v>2052863.7</v>
      </c>
      <c r="K70" s="198">
        <v>2660209.5</v>
      </c>
      <c r="L70" s="198"/>
      <c r="M70" s="198">
        <v>2924358.7</v>
      </c>
      <c r="N70" s="198"/>
      <c r="O70" s="118">
        <v>2746345.1</v>
      </c>
      <c r="P70" s="198"/>
      <c r="Q70" s="200"/>
      <c r="R70" s="96"/>
      <c r="S70" s="105">
        <v>9704310.5</v>
      </c>
      <c r="T70" s="80"/>
      <c r="U70" s="80"/>
      <c r="V70" s="80"/>
      <c r="W70" s="107">
        <f t="shared" si="8"/>
        <v>10383777</v>
      </c>
      <c r="X70" s="107">
        <f t="shared" si="9"/>
        <v>2052863.7</v>
      </c>
      <c r="Y70" s="107">
        <f t="shared" si="10"/>
        <v>8330913.2999999998</v>
      </c>
      <c r="Z70" s="80"/>
      <c r="AA70" s="80"/>
    </row>
    <row r="71" spans="1:27" ht="37.5" x14ac:dyDescent="0.25">
      <c r="A71" s="131" t="s">
        <v>107</v>
      </c>
      <c r="B71" s="213" t="s">
        <v>108</v>
      </c>
      <c r="C71" s="216"/>
      <c r="D71" s="216" t="s">
        <v>25</v>
      </c>
      <c r="E71" s="212">
        <v>43839</v>
      </c>
      <c r="F71" s="212">
        <v>44196</v>
      </c>
      <c r="G71" s="212">
        <v>43839</v>
      </c>
      <c r="H71" s="212"/>
      <c r="I71" s="211">
        <v>7289.6</v>
      </c>
      <c r="J71" s="211">
        <v>7289.6</v>
      </c>
      <c r="K71" s="211">
        <v>8266.4</v>
      </c>
      <c r="L71" s="211"/>
      <c r="M71" s="211">
        <v>108724.2</v>
      </c>
      <c r="N71" s="198"/>
      <c r="O71" s="211">
        <v>15828.3</v>
      </c>
      <c r="P71" s="211"/>
      <c r="Q71" s="213"/>
      <c r="R71" s="96"/>
      <c r="S71" s="105">
        <v>137394</v>
      </c>
      <c r="T71" s="80"/>
      <c r="U71" s="80"/>
      <c r="V71" s="80"/>
      <c r="W71" s="107">
        <f t="shared" si="8"/>
        <v>140108.5</v>
      </c>
      <c r="X71" s="107">
        <f t="shared" si="9"/>
        <v>7289.6</v>
      </c>
      <c r="Y71" s="107">
        <f t="shared" si="10"/>
        <v>132818.9</v>
      </c>
      <c r="Z71" s="80"/>
      <c r="AA71" s="80"/>
    </row>
    <row r="72" spans="1:27" ht="258.75" customHeight="1" x14ac:dyDescent="0.25">
      <c r="A72" s="131" t="s">
        <v>109</v>
      </c>
      <c r="B72" s="213" t="s">
        <v>296</v>
      </c>
      <c r="C72" s="216"/>
      <c r="D72" s="216" t="s">
        <v>25</v>
      </c>
      <c r="E72" s="212">
        <v>43839</v>
      </c>
      <c r="F72" s="212">
        <v>44196</v>
      </c>
      <c r="G72" s="212">
        <v>43839</v>
      </c>
      <c r="H72" s="212"/>
      <c r="I72" s="211">
        <v>4584.6000000000004</v>
      </c>
      <c r="J72" s="211">
        <v>4584.6000000000004</v>
      </c>
      <c r="K72" s="211">
        <v>5962.2</v>
      </c>
      <c r="L72" s="211"/>
      <c r="M72" s="211">
        <v>7070.8</v>
      </c>
      <c r="N72" s="198"/>
      <c r="O72" s="211">
        <v>7019.5</v>
      </c>
      <c r="P72" s="211"/>
      <c r="Q72" s="213"/>
      <c r="R72" s="96"/>
      <c r="S72" s="105">
        <v>21453.5</v>
      </c>
      <c r="T72" s="80"/>
      <c r="U72" s="80"/>
      <c r="V72" s="80"/>
      <c r="W72" s="107">
        <f t="shared" si="8"/>
        <v>24637.1</v>
      </c>
      <c r="X72" s="107">
        <f t="shared" si="9"/>
        <v>4584.6000000000004</v>
      </c>
      <c r="Y72" s="107">
        <f t="shared" si="10"/>
        <v>20052.5</v>
      </c>
      <c r="Z72" s="80"/>
      <c r="AA72" s="80"/>
    </row>
    <row r="73" spans="1:27" ht="409.5" customHeight="1" x14ac:dyDescent="0.25">
      <c r="A73" s="310" t="s">
        <v>50</v>
      </c>
      <c r="B73" s="311" t="s">
        <v>297</v>
      </c>
      <c r="C73" s="312"/>
      <c r="D73" s="311" t="s">
        <v>298</v>
      </c>
      <c r="E73" s="319" t="s">
        <v>422</v>
      </c>
      <c r="F73" s="309">
        <v>44104</v>
      </c>
      <c r="G73" s="309">
        <v>44013</v>
      </c>
      <c r="H73" s="309"/>
      <c r="I73" s="293">
        <v>0</v>
      </c>
      <c r="J73" s="293">
        <v>0</v>
      </c>
      <c r="K73" s="293">
        <v>0</v>
      </c>
      <c r="L73" s="293"/>
      <c r="M73" s="293">
        <v>1633.6</v>
      </c>
      <c r="N73" s="293"/>
      <c r="O73" s="293">
        <v>0</v>
      </c>
      <c r="P73" s="293"/>
      <c r="Q73" s="311"/>
      <c r="R73" s="96"/>
      <c r="S73" s="105">
        <v>1633.6</v>
      </c>
      <c r="T73" s="80"/>
      <c r="U73" s="80"/>
      <c r="V73" s="80"/>
      <c r="W73" s="107">
        <f t="shared" si="8"/>
        <v>1633.6</v>
      </c>
      <c r="X73" s="107">
        <f t="shared" si="9"/>
        <v>0</v>
      </c>
      <c r="Y73" s="107">
        <f t="shared" si="10"/>
        <v>1633.6</v>
      </c>
      <c r="Z73" s="80"/>
      <c r="AA73" s="80"/>
    </row>
    <row r="74" spans="1:27" ht="40.5" customHeight="1" x14ac:dyDescent="0.25">
      <c r="A74" s="295"/>
      <c r="B74" s="287"/>
      <c r="C74" s="307"/>
      <c r="D74" s="287"/>
      <c r="E74" s="290"/>
      <c r="F74" s="290"/>
      <c r="G74" s="291"/>
      <c r="H74" s="290"/>
      <c r="I74" s="285"/>
      <c r="J74" s="285"/>
      <c r="K74" s="285"/>
      <c r="L74" s="285"/>
      <c r="M74" s="285"/>
      <c r="N74" s="285"/>
      <c r="O74" s="285"/>
      <c r="P74" s="285"/>
      <c r="Q74" s="287"/>
      <c r="R74" s="96"/>
      <c r="S74" s="105"/>
      <c r="T74" s="80"/>
      <c r="U74" s="80"/>
      <c r="V74" s="80"/>
      <c r="W74" s="107">
        <f t="shared" si="8"/>
        <v>0</v>
      </c>
      <c r="X74" s="107">
        <f t="shared" si="9"/>
        <v>0</v>
      </c>
      <c r="Y74" s="107">
        <f t="shared" si="10"/>
        <v>0</v>
      </c>
      <c r="Z74" s="80"/>
      <c r="AA74" s="80"/>
    </row>
    <row r="75" spans="1:27" ht="318.75" x14ac:dyDescent="0.25">
      <c r="A75" s="202" t="s">
        <v>53</v>
      </c>
      <c r="B75" s="213" t="s">
        <v>299</v>
      </c>
      <c r="C75" s="216"/>
      <c r="D75" s="213" t="s">
        <v>300</v>
      </c>
      <c r="E75" s="212">
        <v>43922</v>
      </c>
      <c r="F75" s="212">
        <v>44012</v>
      </c>
      <c r="G75" s="212">
        <v>43922</v>
      </c>
      <c r="H75" s="212"/>
      <c r="I75" s="211">
        <v>0</v>
      </c>
      <c r="J75" s="211">
        <v>0</v>
      </c>
      <c r="K75" s="211">
        <v>3462.9</v>
      </c>
      <c r="L75" s="211"/>
      <c r="M75" s="211">
        <v>0</v>
      </c>
      <c r="N75" s="211"/>
      <c r="O75" s="125">
        <v>0</v>
      </c>
      <c r="P75" s="211"/>
      <c r="Q75" s="213"/>
      <c r="R75" s="96"/>
      <c r="S75" s="105">
        <v>3462.9</v>
      </c>
      <c r="T75" s="80"/>
      <c r="U75" s="80"/>
      <c r="V75" s="80"/>
      <c r="W75" s="107">
        <f t="shared" si="8"/>
        <v>3462.9</v>
      </c>
      <c r="X75" s="107">
        <f t="shared" si="9"/>
        <v>0</v>
      </c>
      <c r="Y75" s="107">
        <f t="shared" si="10"/>
        <v>3462.9</v>
      </c>
      <c r="Z75" s="80"/>
      <c r="AA75" s="80"/>
    </row>
    <row r="76" spans="1:27" ht="261.75" customHeight="1" x14ac:dyDescent="0.25">
      <c r="A76" s="202" t="s">
        <v>114</v>
      </c>
      <c r="B76" s="213" t="s">
        <v>301</v>
      </c>
      <c r="C76" s="216"/>
      <c r="D76" s="213" t="s">
        <v>302</v>
      </c>
      <c r="E76" s="218" t="s">
        <v>422</v>
      </c>
      <c r="F76" s="212">
        <v>44104</v>
      </c>
      <c r="G76" s="212">
        <v>44013</v>
      </c>
      <c r="H76" s="212"/>
      <c r="I76" s="211">
        <v>0</v>
      </c>
      <c r="J76" s="211">
        <v>0</v>
      </c>
      <c r="K76" s="211">
        <v>0</v>
      </c>
      <c r="L76" s="211"/>
      <c r="M76" s="211">
        <v>1260</v>
      </c>
      <c r="N76" s="211"/>
      <c r="O76" s="125">
        <v>0</v>
      </c>
      <c r="P76" s="211"/>
      <c r="Q76" s="213"/>
      <c r="R76" s="96"/>
      <c r="S76" s="105">
        <v>308.2</v>
      </c>
      <c r="T76" s="80"/>
      <c r="U76" s="80"/>
      <c r="V76" s="80"/>
      <c r="W76" s="107">
        <f t="shared" si="8"/>
        <v>1260</v>
      </c>
      <c r="X76" s="107">
        <f t="shared" si="9"/>
        <v>0</v>
      </c>
      <c r="Y76" s="107">
        <f t="shared" si="10"/>
        <v>1260</v>
      </c>
      <c r="Z76" s="80"/>
      <c r="AA76" s="80"/>
    </row>
    <row r="77" spans="1:27" ht="243" customHeight="1" x14ac:dyDescent="0.25">
      <c r="A77" s="208" t="s">
        <v>116</v>
      </c>
      <c r="B77" s="206" t="s">
        <v>303</v>
      </c>
      <c r="C77" s="196"/>
      <c r="D77" s="206" t="s">
        <v>300</v>
      </c>
      <c r="E77" s="192" t="s">
        <v>422</v>
      </c>
      <c r="F77" s="210">
        <v>44104</v>
      </c>
      <c r="G77" s="210">
        <v>44013</v>
      </c>
      <c r="H77" s="210"/>
      <c r="I77" s="199">
        <v>0</v>
      </c>
      <c r="J77" s="199">
        <v>0</v>
      </c>
      <c r="K77" s="199">
        <v>0</v>
      </c>
      <c r="L77" s="199"/>
      <c r="M77" s="199">
        <v>700</v>
      </c>
      <c r="N77" s="199"/>
      <c r="O77" s="128">
        <v>0</v>
      </c>
      <c r="P77" s="199"/>
      <c r="Q77" s="206"/>
      <c r="R77" s="96"/>
      <c r="S77" s="105">
        <v>700</v>
      </c>
      <c r="T77" s="80"/>
      <c r="U77" s="80"/>
      <c r="V77" s="80"/>
      <c r="W77" s="107">
        <f t="shared" si="8"/>
        <v>700</v>
      </c>
      <c r="X77" s="107">
        <f t="shared" si="9"/>
        <v>0</v>
      </c>
      <c r="Y77" s="107">
        <f t="shared" si="10"/>
        <v>700</v>
      </c>
      <c r="Z77" s="80"/>
      <c r="AA77" s="80"/>
    </row>
    <row r="78" spans="1:27" ht="165" customHeight="1" x14ac:dyDescent="0.25">
      <c r="A78" s="202" t="s">
        <v>118</v>
      </c>
      <c r="B78" s="213" t="s">
        <v>304</v>
      </c>
      <c r="C78" s="216"/>
      <c r="D78" s="206" t="s">
        <v>302</v>
      </c>
      <c r="E78" s="218" t="s">
        <v>415</v>
      </c>
      <c r="F78" s="218" t="s">
        <v>413</v>
      </c>
      <c r="G78" s="212">
        <v>43839</v>
      </c>
      <c r="H78" s="212"/>
      <c r="I78" s="211">
        <v>4094.1</v>
      </c>
      <c r="J78" s="211">
        <v>4094.1</v>
      </c>
      <c r="K78" s="211">
        <v>4107.7</v>
      </c>
      <c r="L78" s="211"/>
      <c r="M78" s="211">
        <v>4107.7</v>
      </c>
      <c r="N78" s="211"/>
      <c r="O78" s="125">
        <v>3522.9</v>
      </c>
      <c r="P78" s="211"/>
      <c r="Q78" s="213"/>
      <c r="R78" s="96"/>
      <c r="S78" s="105">
        <v>15002.4</v>
      </c>
      <c r="T78" s="80"/>
      <c r="U78" s="80"/>
      <c r="V78" s="80"/>
      <c r="W78" s="107">
        <f t="shared" si="8"/>
        <v>15832.4</v>
      </c>
      <c r="X78" s="107">
        <f t="shared" si="9"/>
        <v>4094.1</v>
      </c>
      <c r="Y78" s="107">
        <f t="shared" si="10"/>
        <v>11738.3</v>
      </c>
      <c r="Z78" s="80"/>
      <c r="AA78" s="80"/>
    </row>
    <row r="79" spans="1:27" ht="365.25" customHeight="1" x14ac:dyDescent="0.25">
      <c r="A79" s="296" t="s">
        <v>120</v>
      </c>
      <c r="B79" s="311" t="s">
        <v>305</v>
      </c>
      <c r="C79" s="317"/>
      <c r="D79" s="311" t="s">
        <v>302</v>
      </c>
      <c r="E79" s="309" t="s">
        <v>412</v>
      </c>
      <c r="F79" s="309">
        <v>44196</v>
      </c>
      <c r="G79" s="309" t="s">
        <v>412</v>
      </c>
      <c r="H79" s="309"/>
      <c r="I79" s="293">
        <v>0</v>
      </c>
      <c r="J79" s="293">
        <v>0</v>
      </c>
      <c r="K79" s="293">
        <v>0</v>
      </c>
      <c r="L79" s="293"/>
      <c r="M79" s="293">
        <v>1000</v>
      </c>
      <c r="N79" s="293"/>
      <c r="O79" s="293">
        <v>0</v>
      </c>
      <c r="P79" s="293"/>
      <c r="Q79" s="311"/>
      <c r="R79" s="96"/>
      <c r="S79" s="105">
        <v>1000</v>
      </c>
      <c r="T79" s="80"/>
      <c r="U79" s="80"/>
      <c r="V79" s="80"/>
      <c r="W79" s="107">
        <f t="shared" si="8"/>
        <v>1000</v>
      </c>
      <c r="X79" s="107">
        <f t="shared" si="9"/>
        <v>0</v>
      </c>
      <c r="Y79" s="107">
        <f t="shared" si="10"/>
        <v>1000</v>
      </c>
      <c r="Z79" s="80"/>
      <c r="AA79" s="80"/>
    </row>
    <row r="80" spans="1:27" ht="18.75" x14ac:dyDescent="0.25">
      <c r="A80" s="296"/>
      <c r="B80" s="287"/>
      <c r="C80" s="318"/>
      <c r="D80" s="287"/>
      <c r="E80" s="290"/>
      <c r="F80" s="290"/>
      <c r="G80" s="291"/>
      <c r="H80" s="290"/>
      <c r="I80" s="285"/>
      <c r="J80" s="285"/>
      <c r="K80" s="285"/>
      <c r="L80" s="285"/>
      <c r="M80" s="285"/>
      <c r="N80" s="285"/>
      <c r="O80" s="285"/>
      <c r="P80" s="285"/>
      <c r="Q80" s="287"/>
      <c r="R80" s="96"/>
      <c r="S80" s="105"/>
      <c r="T80" s="80"/>
      <c r="U80" s="80"/>
      <c r="V80" s="80"/>
      <c r="W80" s="107">
        <f t="shared" si="8"/>
        <v>0</v>
      </c>
      <c r="X80" s="107">
        <f t="shared" si="9"/>
        <v>0</v>
      </c>
      <c r="Y80" s="107">
        <f t="shared" si="10"/>
        <v>0</v>
      </c>
      <c r="Z80" s="80"/>
      <c r="AA80" s="80"/>
    </row>
    <row r="81" spans="1:27" ht="337.5" x14ac:dyDescent="0.25">
      <c r="A81" s="202" t="s">
        <v>122</v>
      </c>
      <c r="B81" s="213" t="s">
        <v>306</v>
      </c>
      <c r="C81" s="216">
        <v>1</v>
      </c>
      <c r="D81" s="213" t="s">
        <v>307</v>
      </c>
      <c r="E81" s="218" t="s">
        <v>412</v>
      </c>
      <c r="F81" s="218" t="s">
        <v>413</v>
      </c>
      <c r="G81" s="212">
        <v>43839</v>
      </c>
      <c r="H81" s="212"/>
      <c r="I81" s="211">
        <v>0</v>
      </c>
      <c r="J81" s="211">
        <v>0</v>
      </c>
      <c r="K81" s="211">
        <v>0</v>
      </c>
      <c r="L81" s="211"/>
      <c r="M81" s="211">
        <v>20746</v>
      </c>
      <c r="N81" s="211"/>
      <c r="O81" s="125">
        <v>12164</v>
      </c>
      <c r="P81" s="211"/>
      <c r="Q81" s="213"/>
      <c r="R81" s="96"/>
      <c r="S81" s="105">
        <v>6040</v>
      </c>
      <c r="T81" s="80"/>
      <c r="U81" s="80"/>
      <c r="V81" s="80"/>
      <c r="W81" s="107">
        <f t="shared" si="8"/>
        <v>32910</v>
      </c>
      <c r="X81" s="107">
        <f t="shared" si="9"/>
        <v>0</v>
      </c>
      <c r="Y81" s="107">
        <f t="shared" si="10"/>
        <v>32910</v>
      </c>
      <c r="Z81" s="80"/>
      <c r="AA81" s="80"/>
    </row>
    <row r="82" spans="1:27" ht="375" customHeight="1" x14ac:dyDescent="0.25">
      <c r="A82" s="202" t="s">
        <v>125</v>
      </c>
      <c r="B82" s="213" t="s">
        <v>425</v>
      </c>
      <c r="C82" s="216"/>
      <c r="D82" s="213" t="s">
        <v>426</v>
      </c>
      <c r="E82" s="212">
        <v>43922</v>
      </c>
      <c r="F82" s="212">
        <v>44012</v>
      </c>
      <c r="G82" s="212">
        <v>43922</v>
      </c>
      <c r="H82" s="212"/>
      <c r="I82" s="211">
        <v>0</v>
      </c>
      <c r="J82" s="211"/>
      <c r="K82" s="211">
        <v>4400</v>
      </c>
      <c r="L82" s="211"/>
      <c r="M82" s="211">
        <v>0</v>
      </c>
      <c r="N82" s="198"/>
      <c r="O82" s="125">
        <v>0</v>
      </c>
      <c r="P82" s="211"/>
      <c r="Q82" s="213"/>
      <c r="R82" s="96"/>
      <c r="S82" s="105"/>
      <c r="T82" s="80"/>
      <c r="U82" s="80"/>
      <c r="V82" s="80"/>
      <c r="W82" s="107">
        <f t="shared" si="8"/>
        <v>4400</v>
      </c>
      <c r="X82" s="107"/>
      <c r="Y82" s="107"/>
      <c r="Z82" s="80"/>
      <c r="AA82" s="80"/>
    </row>
    <row r="83" spans="1:27" ht="408.75" customHeight="1" x14ac:dyDescent="0.25">
      <c r="A83" s="296" t="s">
        <v>308</v>
      </c>
      <c r="B83" s="294" t="s">
        <v>309</v>
      </c>
      <c r="C83" s="304">
        <v>3</v>
      </c>
      <c r="D83" s="294" t="s">
        <v>310</v>
      </c>
      <c r="E83" s="301">
        <v>43922</v>
      </c>
      <c r="F83" s="302" t="s">
        <v>424</v>
      </c>
      <c r="G83" s="301">
        <v>43922</v>
      </c>
      <c r="H83" s="301"/>
      <c r="I83" s="303">
        <v>0</v>
      </c>
      <c r="J83" s="303">
        <v>0</v>
      </c>
      <c r="K83" s="303">
        <v>0</v>
      </c>
      <c r="L83" s="303"/>
      <c r="M83" s="303">
        <v>12000</v>
      </c>
      <c r="N83" s="293"/>
      <c r="O83" s="303">
        <v>8000</v>
      </c>
      <c r="P83" s="303"/>
      <c r="Q83" s="294"/>
      <c r="R83" s="96"/>
      <c r="S83" s="105">
        <v>43791</v>
      </c>
      <c r="T83" s="80"/>
      <c r="U83" s="80"/>
      <c r="V83" s="80"/>
      <c r="W83" s="107">
        <f t="shared" si="8"/>
        <v>20000</v>
      </c>
      <c r="X83" s="107">
        <f t="shared" si="9"/>
        <v>0</v>
      </c>
      <c r="Y83" s="107">
        <f t="shared" si="10"/>
        <v>20000</v>
      </c>
      <c r="Z83" s="80"/>
      <c r="AA83" s="80"/>
    </row>
    <row r="84" spans="1:27" ht="62.25" customHeight="1" x14ac:dyDescent="0.25">
      <c r="A84" s="296"/>
      <c r="B84" s="294"/>
      <c r="C84" s="304"/>
      <c r="D84" s="294"/>
      <c r="E84" s="302"/>
      <c r="F84" s="302"/>
      <c r="G84" s="301"/>
      <c r="H84" s="302"/>
      <c r="I84" s="303"/>
      <c r="J84" s="303"/>
      <c r="K84" s="303"/>
      <c r="L84" s="303"/>
      <c r="M84" s="303"/>
      <c r="N84" s="285"/>
      <c r="O84" s="303"/>
      <c r="P84" s="303"/>
      <c r="Q84" s="294"/>
      <c r="R84" s="96"/>
      <c r="S84" s="105"/>
      <c r="T84" s="80"/>
      <c r="U84" s="80"/>
      <c r="V84" s="80"/>
      <c r="W84" s="107">
        <f t="shared" si="8"/>
        <v>0</v>
      </c>
      <c r="X84" s="107">
        <f t="shared" si="9"/>
        <v>0</v>
      </c>
      <c r="Y84" s="107">
        <f t="shared" si="10"/>
        <v>0</v>
      </c>
      <c r="Z84" s="80"/>
      <c r="AA84" s="80"/>
    </row>
    <row r="85" spans="1:27" ht="299.25" customHeight="1" x14ac:dyDescent="0.25">
      <c r="A85" s="202" t="s">
        <v>56</v>
      </c>
      <c r="B85" s="213" t="s">
        <v>400</v>
      </c>
      <c r="C85" s="216"/>
      <c r="D85" s="213" t="s">
        <v>423</v>
      </c>
      <c r="E85" s="212">
        <v>43922</v>
      </c>
      <c r="F85" s="212">
        <v>44196</v>
      </c>
      <c r="G85" s="212">
        <v>43922</v>
      </c>
      <c r="H85" s="218"/>
      <c r="I85" s="211">
        <v>0</v>
      </c>
      <c r="J85" s="211">
        <v>0</v>
      </c>
      <c r="K85" s="211">
        <v>3154.1</v>
      </c>
      <c r="L85" s="211"/>
      <c r="M85" s="211">
        <v>3740.6</v>
      </c>
      <c r="N85" s="199"/>
      <c r="O85" s="211">
        <v>6138.7</v>
      </c>
      <c r="P85" s="211"/>
      <c r="Q85" s="213"/>
      <c r="R85" s="96"/>
      <c r="S85" s="105"/>
      <c r="T85" s="80"/>
      <c r="U85" s="80"/>
      <c r="V85" s="80"/>
      <c r="W85" s="107">
        <f t="shared" si="8"/>
        <v>13033.4</v>
      </c>
      <c r="X85" s="107">
        <f t="shared" si="9"/>
        <v>0</v>
      </c>
      <c r="Y85" s="107">
        <f t="shared" si="10"/>
        <v>13033.4</v>
      </c>
      <c r="Z85" s="80"/>
      <c r="AA85" s="80"/>
    </row>
    <row r="86" spans="1:27" ht="256.5" customHeight="1" x14ac:dyDescent="0.25">
      <c r="A86" s="202"/>
      <c r="B86" s="213" t="s">
        <v>311</v>
      </c>
      <c r="C86" s="216">
        <v>1</v>
      </c>
      <c r="D86" s="213" t="s">
        <v>312</v>
      </c>
      <c r="E86" s="218" t="s">
        <v>25</v>
      </c>
      <c r="F86" s="212">
        <v>44196</v>
      </c>
      <c r="G86" s="218" t="s">
        <v>25</v>
      </c>
      <c r="H86" s="212"/>
      <c r="I86" s="211" t="s">
        <v>25</v>
      </c>
      <c r="J86" s="211" t="s">
        <v>25</v>
      </c>
      <c r="K86" s="211" t="s">
        <v>25</v>
      </c>
      <c r="L86" s="211" t="s">
        <v>25</v>
      </c>
      <c r="M86" s="211" t="s">
        <v>25</v>
      </c>
      <c r="N86" s="211" t="s">
        <v>25</v>
      </c>
      <c r="O86" s="211" t="s">
        <v>25</v>
      </c>
      <c r="P86" s="211" t="s">
        <v>25</v>
      </c>
      <c r="Q86" s="211"/>
      <c r="R86" s="96"/>
      <c r="S86" s="105"/>
      <c r="T86" s="80"/>
      <c r="U86" s="80"/>
      <c r="V86" s="80"/>
      <c r="W86" s="107" t="e">
        <f t="shared" si="8"/>
        <v>#VALUE!</v>
      </c>
      <c r="X86" s="107" t="e">
        <f t="shared" si="9"/>
        <v>#VALUE!</v>
      </c>
      <c r="Y86" s="107" t="e">
        <f t="shared" si="10"/>
        <v>#VALUE!</v>
      </c>
      <c r="Z86" s="80"/>
      <c r="AA86" s="80"/>
    </row>
    <row r="87" spans="1:27" ht="199.5" customHeight="1" x14ac:dyDescent="0.25">
      <c r="A87" s="132"/>
      <c r="B87" s="106" t="s">
        <v>313</v>
      </c>
      <c r="C87" s="216" t="s">
        <v>25</v>
      </c>
      <c r="D87" s="213" t="s">
        <v>314</v>
      </c>
      <c r="E87" s="218" t="s">
        <v>25</v>
      </c>
      <c r="F87" s="212">
        <v>44196</v>
      </c>
      <c r="G87" s="218" t="s">
        <v>25</v>
      </c>
      <c r="H87" s="212"/>
      <c r="I87" s="211" t="s">
        <v>25</v>
      </c>
      <c r="J87" s="211" t="s">
        <v>25</v>
      </c>
      <c r="K87" s="211" t="s">
        <v>25</v>
      </c>
      <c r="L87" s="211" t="s">
        <v>25</v>
      </c>
      <c r="M87" s="211" t="s">
        <v>25</v>
      </c>
      <c r="N87" s="211" t="s">
        <v>25</v>
      </c>
      <c r="O87" s="211" t="s">
        <v>25</v>
      </c>
      <c r="P87" s="211" t="s">
        <v>25</v>
      </c>
      <c r="Q87" s="211"/>
      <c r="R87" s="96"/>
      <c r="S87" s="105"/>
      <c r="T87" s="80"/>
      <c r="U87" s="80"/>
      <c r="V87" s="80"/>
      <c r="W87" s="107" t="e">
        <f t="shared" si="8"/>
        <v>#VALUE!</v>
      </c>
      <c r="X87" s="107" t="e">
        <f t="shared" si="9"/>
        <v>#VALUE!</v>
      </c>
      <c r="Y87" s="107" t="e">
        <f t="shared" si="10"/>
        <v>#VALUE!</v>
      </c>
      <c r="Z87" s="80"/>
      <c r="AA87" s="80"/>
    </row>
    <row r="88" spans="1:27" ht="199.5" customHeight="1" x14ac:dyDescent="0.25">
      <c r="A88" s="202"/>
      <c r="B88" s="213" t="s">
        <v>315</v>
      </c>
      <c r="C88" s="216" t="s">
        <v>25</v>
      </c>
      <c r="D88" s="213" t="s">
        <v>316</v>
      </c>
      <c r="E88" s="218" t="s">
        <v>25</v>
      </c>
      <c r="F88" s="212">
        <v>44196</v>
      </c>
      <c r="G88" s="218" t="s">
        <v>25</v>
      </c>
      <c r="H88" s="212"/>
      <c r="I88" s="211" t="s">
        <v>25</v>
      </c>
      <c r="J88" s="211" t="s">
        <v>25</v>
      </c>
      <c r="K88" s="211" t="s">
        <v>25</v>
      </c>
      <c r="L88" s="211" t="s">
        <v>25</v>
      </c>
      <c r="M88" s="211" t="s">
        <v>25</v>
      </c>
      <c r="N88" s="211" t="s">
        <v>25</v>
      </c>
      <c r="O88" s="211" t="s">
        <v>25</v>
      </c>
      <c r="P88" s="211" t="s">
        <v>25</v>
      </c>
      <c r="Q88" s="211"/>
      <c r="R88" s="96"/>
      <c r="S88" s="105"/>
      <c r="T88" s="80"/>
      <c r="U88" s="80"/>
      <c r="V88" s="80"/>
      <c r="W88" s="107" t="e">
        <f t="shared" si="8"/>
        <v>#VALUE!</v>
      </c>
      <c r="X88" s="107" t="e">
        <f t="shared" si="9"/>
        <v>#VALUE!</v>
      </c>
      <c r="Y88" s="107" t="e">
        <f t="shared" si="10"/>
        <v>#VALUE!</v>
      </c>
      <c r="Z88" s="80"/>
      <c r="AA88" s="80"/>
    </row>
    <row r="89" spans="1:27" ht="300.75" customHeight="1" x14ac:dyDescent="0.25">
      <c r="A89" s="202"/>
      <c r="B89" s="213" t="s">
        <v>317</v>
      </c>
      <c r="C89" s="216" t="s">
        <v>25</v>
      </c>
      <c r="D89" s="213" t="s">
        <v>302</v>
      </c>
      <c r="E89" s="218" t="s">
        <v>25</v>
      </c>
      <c r="F89" s="212">
        <v>44196</v>
      </c>
      <c r="G89" s="218" t="s">
        <v>25</v>
      </c>
      <c r="H89" s="212"/>
      <c r="I89" s="211" t="s">
        <v>25</v>
      </c>
      <c r="J89" s="211" t="s">
        <v>25</v>
      </c>
      <c r="K89" s="211" t="s">
        <v>25</v>
      </c>
      <c r="L89" s="211" t="s">
        <v>25</v>
      </c>
      <c r="M89" s="211" t="s">
        <v>25</v>
      </c>
      <c r="N89" s="211" t="s">
        <v>25</v>
      </c>
      <c r="O89" s="211" t="s">
        <v>25</v>
      </c>
      <c r="P89" s="211" t="s">
        <v>25</v>
      </c>
      <c r="Q89" s="211"/>
      <c r="R89" s="96"/>
      <c r="S89" s="105"/>
      <c r="T89" s="80"/>
      <c r="U89" s="80"/>
      <c r="V89" s="80"/>
      <c r="W89" s="107" t="e">
        <f t="shared" si="8"/>
        <v>#VALUE!</v>
      </c>
      <c r="X89" s="107" t="e">
        <f t="shared" si="9"/>
        <v>#VALUE!</v>
      </c>
      <c r="Y89" s="107" t="e">
        <f t="shared" si="10"/>
        <v>#VALUE!</v>
      </c>
      <c r="Z89" s="80"/>
      <c r="AA89" s="80"/>
    </row>
    <row r="90" spans="1:27" ht="300.75" customHeight="1" x14ac:dyDescent="0.25">
      <c r="A90" s="202"/>
      <c r="B90" s="213" t="s">
        <v>427</v>
      </c>
      <c r="C90" s="216" t="s">
        <v>25</v>
      </c>
      <c r="D90" s="213" t="s">
        <v>428</v>
      </c>
      <c r="E90" s="218" t="s">
        <v>25</v>
      </c>
      <c r="F90" s="212">
        <v>44196</v>
      </c>
      <c r="G90" s="218" t="s">
        <v>25</v>
      </c>
      <c r="H90" s="212"/>
      <c r="I90" s="211" t="s">
        <v>25</v>
      </c>
      <c r="J90" s="211" t="s">
        <v>25</v>
      </c>
      <c r="K90" s="211" t="s">
        <v>25</v>
      </c>
      <c r="L90" s="211" t="s">
        <v>25</v>
      </c>
      <c r="M90" s="211" t="s">
        <v>25</v>
      </c>
      <c r="N90" s="211" t="s">
        <v>25</v>
      </c>
      <c r="O90" s="211" t="s">
        <v>25</v>
      </c>
      <c r="P90" s="211" t="s">
        <v>25</v>
      </c>
      <c r="Q90" s="211"/>
      <c r="R90" s="96"/>
      <c r="S90" s="105"/>
      <c r="T90" s="80"/>
      <c r="U90" s="80"/>
      <c r="V90" s="80"/>
      <c r="W90" s="107"/>
      <c r="X90" s="107"/>
      <c r="Y90" s="107"/>
      <c r="Z90" s="80"/>
      <c r="AA90" s="80"/>
    </row>
    <row r="91" spans="1:27" ht="33" customHeight="1" x14ac:dyDescent="0.25">
      <c r="A91" s="108" t="s">
        <v>318</v>
      </c>
      <c r="B91" s="314" t="s">
        <v>319</v>
      </c>
      <c r="C91" s="315"/>
      <c r="D91" s="315"/>
      <c r="E91" s="315"/>
      <c r="F91" s="315"/>
      <c r="G91" s="315"/>
      <c r="H91" s="316"/>
      <c r="I91" s="109">
        <f>I93+I95+I103+I105+I106+I108+I109+I112+I110+I113+I114+I115+I116+I119+I121+I123+I125+I126+I128+I130+I132+I134+I117</f>
        <v>4883832.3000000007</v>
      </c>
      <c r="J91" s="109">
        <f t="shared" ref="J91:P91" si="11">J93+J95+J103+J105+J106+J108+J109+J112+J110+J113+J114+J115+J116+J119+J121+J123+J125+J126+J128+J130+J132+J134+J117</f>
        <v>4949034.5000000019</v>
      </c>
      <c r="K91" s="109">
        <f>K93+K95+K103+K105+K106+K108+K109+K112+K110+K113+K114+K115+K116+K119+K121+K123+K125+K126+K128+K130+K132+K134+K117+K118</f>
        <v>6277286.4000000013</v>
      </c>
      <c r="L91" s="109">
        <f t="shared" ref="L91:O91" si="12">L93+L95+L103+L105+L106+L108+L109+L112+L110+L113+L114+L115+L116+L119+L121+L123+L125+L126+L128+L130+L132+L134+L117+L118</f>
        <v>0</v>
      </c>
      <c r="M91" s="109">
        <f t="shared" si="12"/>
        <v>6409221.9000000004</v>
      </c>
      <c r="N91" s="109">
        <f t="shared" si="12"/>
        <v>0</v>
      </c>
      <c r="O91" s="109">
        <f t="shared" si="12"/>
        <v>7261000.9000000013</v>
      </c>
      <c r="P91" s="109">
        <f t="shared" si="11"/>
        <v>0</v>
      </c>
      <c r="Q91" s="211"/>
      <c r="R91" s="96"/>
      <c r="S91" s="105">
        <f>I91+K91+M91+O91</f>
        <v>24831341.500000004</v>
      </c>
      <c r="T91" s="167">
        <f>J91+L91+N91+P91</f>
        <v>4949034.5000000019</v>
      </c>
      <c r="U91" s="111"/>
      <c r="V91" s="111"/>
      <c r="W91" s="107">
        <f t="shared" ref="W91:W117" si="13">I91+K91+M91+O91</f>
        <v>24831341.500000004</v>
      </c>
      <c r="X91" s="107">
        <f>J91+L91+N91+P91</f>
        <v>4949034.5000000019</v>
      </c>
      <c r="Y91" s="107">
        <f t="shared" si="10"/>
        <v>19882307</v>
      </c>
      <c r="Z91" s="111"/>
      <c r="AA91" s="111"/>
    </row>
    <row r="92" spans="1:27" ht="240" customHeight="1" x14ac:dyDescent="0.25">
      <c r="A92" s="202" t="s">
        <v>93</v>
      </c>
      <c r="B92" s="112" t="s">
        <v>320</v>
      </c>
      <c r="C92" s="106"/>
      <c r="D92" s="216" t="s">
        <v>25</v>
      </c>
      <c r="E92" s="113"/>
      <c r="F92" s="113"/>
      <c r="G92" s="113"/>
      <c r="H92" s="113"/>
      <c r="I92" s="211"/>
      <c r="J92" s="211"/>
      <c r="K92" s="211"/>
      <c r="L92" s="211"/>
      <c r="M92" s="211"/>
      <c r="N92" s="211"/>
      <c r="O92" s="211"/>
      <c r="P92" s="211"/>
      <c r="Q92" s="213"/>
      <c r="R92" s="96"/>
      <c r="S92" s="105"/>
      <c r="T92" s="80"/>
      <c r="U92" s="80"/>
      <c r="V92" s="80"/>
      <c r="W92" s="107">
        <f t="shared" si="13"/>
        <v>0</v>
      </c>
      <c r="X92" s="107">
        <f t="shared" ref="X92:X118" si="14">J92+L92+N92+P92</f>
        <v>0</v>
      </c>
      <c r="Y92" s="107">
        <f t="shared" si="10"/>
        <v>0</v>
      </c>
      <c r="Z92" s="80"/>
      <c r="AA92" s="80"/>
    </row>
    <row r="93" spans="1:27" ht="258.75" customHeight="1" x14ac:dyDescent="0.25">
      <c r="A93" s="202" t="s">
        <v>35</v>
      </c>
      <c r="B93" s="213" t="s">
        <v>321</v>
      </c>
      <c r="C93" s="216"/>
      <c r="D93" s="213" t="s">
        <v>322</v>
      </c>
      <c r="E93" s="212">
        <v>43839</v>
      </c>
      <c r="F93" s="212">
        <v>44196</v>
      </c>
      <c r="G93" s="212">
        <v>43839</v>
      </c>
      <c r="H93" s="212"/>
      <c r="I93" s="211">
        <v>455383.6</v>
      </c>
      <c r="J93" s="211">
        <v>459248.6</v>
      </c>
      <c r="K93" s="211">
        <v>654881.69999999995</v>
      </c>
      <c r="L93" s="211"/>
      <c r="M93" s="211">
        <v>677500.7</v>
      </c>
      <c r="N93" s="211"/>
      <c r="O93" s="211">
        <v>715286</v>
      </c>
      <c r="P93" s="211"/>
      <c r="Q93" s="213"/>
      <c r="R93" s="96"/>
      <c r="S93" s="105"/>
      <c r="T93" s="80"/>
      <c r="U93" s="80"/>
      <c r="V93" s="80"/>
      <c r="W93" s="107">
        <f t="shared" si="13"/>
        <v>2503052</v>
      </c>
      <c r="X93" s="107">
        <f t="shared" si="14"/>
        <v>459248.6</v>
      </c>
      <c r="Y93" s="107">
        <f t="shared" si="10"/>
        <v>2043803.4</v>
      </c>
      <c r="Z93" s="80"/>
      <c r="AA93" s="80"/>
    </row>
    <row r="94" spans="1:27" ht="20.25" x14ac:dyDescent="0.25">
      <c r="A94" s="216" t="s">
        <v>96</v>
      </c>
      <c r="B94" s="213" t="s">
        <v>101</v>
      </c>
      <c r="C94" s="216"/>
      <c r="D94" s="216" t="s">
        <v>25</v>
      </c>
      <c r="E94" s="212">
        <v>43839</v>
      </c>
      <c r="F94" s="212">
        <v>44196</v>
      </c>
      <c r="G94" s="212">
        <v>43839</v>
      </c>
      <c r="H94" s="212"/>
      <c r="I94" s="211">
        <v>455383.6</v>
      </c>
      <c r="J94" s="211">
        <v>459248.6</v>
      </c>
      <c r="K94" s="211">
        <v>654881.69999999995</v>
      </c>
      <c r="L94" s="211"/>
      <c r="M94" s="211">
        <v>677500.7</v>
      </c>
      <c r="N94" s="211"/>
      <c r="O94" s="211">
        <v>715286</v>
      </c>
      <c r="P94" s="211"/>
      <c r="Q94" s="213"/>
      <c r="R94" s="96"/>
      <c r="S94" s="105">
        <v>2343479.9</v>
      </c>
      <c r="T94" s="80"/>
      <c r="U94" s="80"/>
      <c r="V94" s="80"/>
      <c r="W94" s="107">
        <f t="shared" si="13"/>
        <v>2503052</v>
      </c>
      <c r="X94" s="107">
        <f t="shared" si="14"/>
        <v>459248.6</v>
      </c>
      <c r="Y94" s="107">
        <f t="shared" si="10"/>
        <v>2043803.4</v>
      </c>
      <c r="Z94" s="80"/>
      <c r="AA94" s="80"/>
    </row>
    <row r="95" spans="1:27" ht="270" customHeight="1" x14ac:dyDescent="0.25">
      <c r="A95" s="296" t="s">
        <v>37</v>
      </c>
      <c r="B95" s="311" t="s">
        <v>323</v>
      </c>
      <c r="C95" s="312"/>
      <c r="D95" s="311" t="s">
        <v>324</v>
      </c>
      <c r="E95" s="309">
        <v>43839</v>
      </c>
      <c r="F95" s="309">
        <v>44196</v>
      </c>
      <c r="G95" s="309">
        <v>43839</v>
      </c>
      <c r="H95" s="309"/>
      <c r="I95" s="293">
        <f>I97+I98</f>
        <v>59382.100000000006</v>
      </c>
      <c r="J95" s="293">
        <v>59471.8</v>
      </c>
      <c r="K95" s="293">
        <v>91055.1</v>
      </c>
      <c r="L95" s="293"/>
      <c r="M95" s="293">
        <v>196250.7</v>
      </c>
      <c r="N95" s="293"/>
      <c r="O95" s="293">
        <v>213673.4</v>
      </c>
      <c r="P95" s="293"/>
      <c r="Q95" s="311"/>
      <c r="R95" s="96"/>
      <c r="S95" s="105"/>
      <c r="T95" s="80"/>
      <c r="U95" s="80"/>
      <c r="V95" s="80"/>
      <c r="W95" s="107">
        <f t="shared" si="13"/>
        <v>560361.30000000005</v>
      </c>
      <c r="X95" s="107">
        <f t="shared" si="14"/>
        <v>59471.8</v>
      </c>
      <c r="Y95" s="107">
        <f t="shared" si="10"/>
        <v>500889.50000000006</v>
      </c>
      <c r="Z95" s="80"/>
      <c r="AA95" s="80"/>
    </row>
    <row r="96" spans="1:27" ht="240.75" customHeight="1" x14ac:dyDescent="0.25">
      <c r="A96" s="296"/>
      <c r="B96" s="287"/>
      <c r="C96" s="307"/>
      <c r="D96" s="287"/>
      <c r="E96" s="291"/>
      <c r="F96" s="290"/>
      <c r="G96" s="291"/>
      <c r="H96" s="290"/>
      <c r="I96" s="285"/>
      <c r="J96" s="285"/>
      <c r="K96" s="285"/>
      <c r="L96" s="285"/>
      <c r="M96" s="285"/>
      <c r="N96" s="285"/>
      <c r="O96" s="285"/>
      <c r="P96" s="285"/>
      <c r="Q96" s="287"/>
      <c r="R96" s="96"/>
      <c r="S96" s="105"/>
      <c r="T96" s="80"/>
      <c r="U96" s="80"/>
      <c r="V96" s="80"/>
      <c r="W96" s="107">
        <f t="shared" si="13"/>
        <v>0</v>
      </c>
      <c r="X96" s="107">
        <f t="shared" si="14"/>
        <v>0</v>
      </c>
      <c r="Y96" s="107">
        <f t="shared" si="10"/>
        <v>0</v>
      </c>
      <c r="Z96" s="80"/>
      <c r="AA96" s="80"/>
    </row>
    <row r="97" spans="1:27" ht="20.25" x14ac:dyDescent="0.25">
      <c r="A97" s="202" t="s">
        <v>130</v>
      </c>
      <c r="B97" s="213" t="s">
        <v>101</v>
      </c>
      <c r="C97" s="216"/>
      <c r="D97" s="216" t="s">
        <v>25</v>
      </c>
      <c r="E97" s="212">
        <v>43839</v>
      </c>
      <c r="F97" s="212">
        <v>44196</v>
      </c>
      <c r="G97" s="212">
        <v>43839</v>
      </c>
      <c r="H97" s="212"/>
      <c r="I97" s="211">
        <v>15911.7</v>
      </c>
      <c r="J97" s="211">
        <v>16001.4</v>
      </c>
      <c r="K97" s="211">
        <v>30625.4</v>
      </c>
      <c r="L97" s="211"/>
      <c r="M97" s="211">
        <v>87578.5</v>
      </c>
      <c r="N97" s="211"/>
      <c r="O97" s="211">
        <v>172113</v>
      </c>
      <c r="P97" s="211"/>
      <c r="Q97" s="213"/>
      <c r="R97" s="96"/>
      <c r="S97" s="105">
        <v>89788.7</v>
      </c>
      <c r="T97" s="80"/>
      <c r="U97" s="80"/>
      <c r="V97" s="80"/>
      <c r="W97" s="107">
        <f t="shared" si="13"/>
        <v>306228.59999999998</v>
      </c>
      <c r="X97" s="107">
        <f t="shared" si="14"/>
        <v>16001.4</v>
      </c>
      <c r="Y97" s="107">
        <f t="shared" si="10"/>
        <v>290227.19999999995</v>
      </c>
      <c r="Z97" s="80"/>
      <c r="AA97" s="80"/>
    </row>
    <row r="98" spans="1:27" ht="83.25" customHeight="1" x14ac:dyDescent="0.25">
      <c r="A98" s="202" t="s">
        <v>131</v>
      </c>
      <c r="B98" s="213" t="s">
        <v>132</v>
      </c>
      <c r="C98" s="216"/>
      <c r="D98" s="216" t="s">
        <v>25</v>
      </c>
      <c r="E98" s="212">
        <v>43839</v>
      </c>
      <c r="F98" s="212">
        <v>44196</v>
      </c>
      <c r="G98" s="212">
        <v>43839</v>
      </c>
      <c r="H98" s="212"/>
      <c r="I98" s="211">
        <f>I99+I100+I101</f>
        <v>43470.400000000001</v>
      </c>
      <c r="J98" s="211">
        <v>43470.400000000001</v>
      </c>
      <c r="K98" s="211">
        <f t="shared" ref="K98:O98" si="15">K99+K100+K101</f>
        <v>60429.7</v>
      </c>
      <c r="L98" s="211"/>
      <c r="M98" s="211">
        <f t="shared" si="15"/>
        <v>108672.2</v>
      </c>
      <c r="N98" s="211"/>
      <c r="O98" s="211">
        <f t="shared" si="15"/>
        <v>41560.400000000001</v>
      </c>
      <c r="P98" s="211"/>
      <c r="Q98" s="213"/>
      <c r="R98" s="96"/>
      <c r="S98" s="105"/>
      <c r="T98" s="80"/>
      <c r="U98" s="80"/>
      <c r="V98" s="80"/>
      <c r="W98" s="107">
        <f t="shared" si="13"/>
        <v>254132.69999999998</v>
      </c>
      <c r="X98" s="107">
        <f t="shared" si="14"/>
        <v>43470.400000000001</v>
      </c>
      <c r="Y98" s="107">
        <f t="shared" si="10"/>
        <v>210662.3</v>
      </c>
      <c r="Z98" s="80"/>
      <c r="AA98" s="80"/>
    </row>
    <row r="99" spans="1:27" ht="75" x14ac:dyDescent="0.25">
      <c r="A99" s="202" t="s">
        <v>133</v>
      </c>
      <c r="B99" s="201" t="s">
        <v>106</v>
      </c>
      <c r="C99" s="195"/>
      <c r="D99" s="195" t="s">
        <v>25</v>
      </c>
      <c r="E99" s="212">
        <v>43839</v>
      </c>
      <c r="F99" s="212">
        <v>44196</v>
      </c>
      <c r="G99" s="212">
        <v>43839</v>
      </c>
      <c r="H99" s="217"/>
      <c r="I99" s="209">
        <v>38762</v>
      </c>
      <c r="J99" s="209">
        <v>38762</v>
      </c>
      <c r="K99" s="209">
        <v>49124</v>
      </c>
      <c r="L99" s="209"/>
      <c r="M99" s="209">
        <v>69240.7</v>
      </c>
      <c r="N99" s="209"/>
      <c r="O99" s="127">
        <v>37903.9</v>
      </c>
      <c r="P99" s="211"/>
      <c r="Q99" s="201"/>
      <c r="R99" s="96"/>
      <c r="S99" s="105">
        <v>184625.4</v>
      </c>
      <c r="T99" s="80"/>
      <c r="U99" s="80"/>
      <c r="V99" s="80"/>
      <c r="W99" s="107">
        <f t="shared" si="13"/>
        <v>195030.6</v>
      </c>
      <c r="X99" s="107">
        <f t="shared" si="14"/>
        <v>38762</v>
      </c>
      <c r="Y99" s="107">
        <f t="shared" si="10"/>
        <v>156268.6</v>
      </c>
      <c r="Z99" s="80"/>
      <c r="AA99" s="80"/>
    </row>
    <row r="100" spans="1:27" ht="48.75" customHeight="1" x14ac:dyDescent="0.25">
      <c r="A100" s="202" t="s">
        <v>134</v>
      </c>
      <c r="B100" s="213" t="s">
        <v>108</v>
      </c>
      <c r="C100" s="216"/>
      <c r="D100" s="216" t="s">
        <v>25</v>
      </c>
      <c r="E100" s="212">
        <v>43839</v>
      </c>
      <c r="F100" s="212">
        <v>44196</v>
      </c>
      <c r="G100" s="212">
        <v>43839</v>
      </c>
      <c r="H100" s="212"/>
      <c r="I100" s="211">
        <v>4070</v>
      </c>
      <c r="J100" s="211">
        <v>4070</v>
      </c>
      <c r="K100" s="211">
        <v>11175.6</v>
      </c>
      <c r="L100" s="211"/>
      <c r="M100" s="211">
        <v>39353.5</v>
      </c>
      <c r="N100" s="211"/>
      <c r="O100" s="125">
        <v>3200.9</v>
      </c>
      <c r="P100" s="209"/>
      <c r="Q100" s="213"/>
      <c r="R100" s="96"/>
      <c r="S100" s="105">
        <v>32000</v>
      </c>
      <c r="T100" s="80"/>
      <c r="U100" s="80"/>
      <c r="V100" s="80"/>
      <c r="W100" s="107">
        <f t="shared" si="13"/>
        <v>57800</v>
      </c>
      <c r="X100" s="107">
        <f t="shared" si="14"/>
        <v>4070</v>
      </c>
      <c r="Y100" s="107">
        <f t="shared" si="10"/>
        <v>53730</v>
      </c>
      <c r="Z100" s="80"/>
      <c r="AA100" s="80"/>
    </row>
    <row r="101" spans="1:27" ht="90" customHeight="1" x14ac:dyDescent="0.25">
      <c r="A101" s="207" t="s">
        <v>135</v>
      </c>
      <c r="B101" s="311" t="s">
        <v>325</v>
      </c>
      <c r="C101" s="312"/>
      <c r="D101" s="312" t="s">
        <v>25</v>
      </c>
      <c r="E101" s="309">
        <v>43839</v>
      </c>
      <c r="F101" s="309">
        <v>44196</v>
      </c>
      <c r="G101" s="309">
        <v>43839</v>
      </c>
      <c r="H101" s="309"/>
      <c r="I101" s="293">
        <v>638.4</v>
      </c>
      <c r="J101" s="293">
        <v>638.4</v>
      </c>
      <c r="K101" s="293">
        <v>130.1</v>
      </c>
      <c r="L101" s="293"/>
      <c r="M101" s="293">
        <v>78</v>
      </c>
      <c r="N101" s="293"/>
      <c r="O101" s="293">
        <v>455.6</v>
      </c>
      <c r="P101" s="293"/>
      <c r="Q101" s="311"/>
      <c r="R101" s="96"/>
      <c r="S101" s="105">
        <v>1254.4000000000001</v>
      </c>
      <c r="T101" s="80"/>
      <c r="U101" s="80"/>
      <c r="V101" s="80"/>
      <c r="W101" s="107">
        <f t="shared" si="13"/>
        <v>1302.0999999999999</v>
      </c>
      <c r="X101" s="107">
        <f t="shared" si="14"/>
        <v>638.4</v>
      </c>
      <c r="Y101" s="107">
        <f t="shared" si="10"/>
        <v>663.69999999999993</v>
      </c>
      <c r="Z101" s="80"/>
      <c r="AA101" s="80"/>
    </row>
    <row r="102" spans="1:27" ht="408.75" customHeight="1" x14ac:dyDescent="0.25">
      <c r="A102" s="208"/>
      <c r="B102" s="313"/>
      <c r="C102" s="307"/>
      <c r="D102" s="307"/>
      <c r="E102" s="290"/>
      <c r="F102" s="290"/>
      <c r="G102" s="291"/>
      <c r="H102" s="290"/>
      <c r="I102" s="285"/>
      <c r="J102" s="285"/>
      <c r="K102" s="285"/>
      <c r="L102" s="285"/>
      <c r="M102" s="285"/>
      <c r="N102" s="285"/>
      <c r="O102" s="285"/>
      <c r="P102" s="285"/>
      <c r="Q102" s="287"/>
      <c r="R102" s="96"/>
      <c r="S102" s="105"/>
      <c r="T102" s="80"/>
      <c r="U102" s="80"/>
      <c r="V102" s="80"/>
      <c r="W102" s="107">
        <f t="shared" si="13"/>
        <v>0</v>
      </c>
      <c r="X102" s="107">
        <f t="shared" si="14"/>
        <v>0</v>
      </c>
      <c r="Y102" s="107">
        <f t="shared" si="10"/>
        <v>0</v>
      </c>
      <c r="Z102" s="80"/>
      <c r="AA102" s="80"/>
    </row>
    <row r="103" spans="1:27" ht="334.5" customHeight="1" x14ac:dyDescent="0.25">
      <c r="A103" s="207" t="s">
        <v>98</v>
      </c>
      <c r="B103" s="122" t="s">
        <v>326</v>
      </c>
      <c r="C103" s="122"/>
      <c r="D103" s="122" t="s">
        <v>327</v>
      </c>
      <c r="E103" s="191">
        <v>43839</v>
      </c>
      <c r="F103" s="191">
        <v>44196</v>
      </c>
      <c r="G103" s="191">
        <v>43839</v>
      </c>
      <c r="H103" s="191"/>
      <c r="I103" s="198">
        <v>97853.1</v>
      </c>
      <c r="J103" s="198">
        <v>97853.1</v>
      </c>
      <c r="K103" s="198">
        <v>84000</v>
      </c>
      <c r="L103" s="198"/>
      <c r="M103" s="198">
        <v>84000</v>
      </c>
      <c r="N103" s="198"/>
      <c r="O103" s="198">
        <v>86000</v>
      </c>
      <c r="P103" s="198"/>
      <c r="Q103" s="122"/>
      <c r="R103" s="96"/>
      <c r="S103" s="105">
        <v>290480.3</v>
      </c>
      <c r="T103" s="80"/>
      <c r="U103" s="80"/>
      <c r="V103" s="80"/>
      <c r="W103" s="107">
        <f t="shared" si="13"/>
        <v>351853.1</v>
      </c>
      <c r="X103" s="107">
        <f t="shared" si="14"/>
        <v>97853.1</v>
      </c>
      <c r="Y103" s="107">
        <f t="shared" si="10"/>
        <v>253999.99999999997</v>
      </c>
      <c r="Z103" s="80"/>
      <c r="AA103" s="80"/>
    </row>
    <row r="104" spans="1:27" ht="239.25" customHeight="1" x14ac:dyDescent="0.25">
      <c r="A104" s="123"/>
      <c r="B104" s="123" t="s">
        <v>328</v>
      </c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96"/>
      <c r="S104" s="105"/>
      <c r="T104" s="80"/>
      <c r="U104" s="80"/>
      <c r="V104" s="80"/>
      <c r="W104" s="107">
        <f t="shared" si="13"/>
        <v>0</v>
      </c>
      <c r="X104" s="107">
        <f t="shared" si="14"/>
        <v>0</v>
      </c>
      <c r="Y104" s="107">
        <f t="shared" si="10"/>
        <v>0</v>
      </c>
      <c r="Z104" s="80"/>
      <c r="AA104" s="80"/>
    </row>
    <row r="105" spans="1:27" ht="196.5" customHeight="1" x14ac:dyDescent="0.25">
      <c r="A105" s="208" t="s">
        <v>39</v>
      </c>
      <c r="B105" s="206" t="s">
        <v>329</v>
      </c>
      <c r="C105" s="196"/>
      <c r="D105" s="206" t="s">
        <v>330</v>
      </c>
      <c r="E105" s="210">
        <v>43839</v>
      </c>
      <c r="F105" s="210">
        <v>44196</v>
      </c>
      <c r="G105" s="210">
        <v>43839</v>
      </c>
      <c r="H105" s="210"/>
      <c r="I105" s="199">
        <v>250634.1</v>
      </c>
      <c r="J105" s="199">
        <v>251043.20000000001</v>
      </c>
      <c r="K105" s="199">
        <v>304224.2</v>
      </c>
      <c r="L105" s="199"/>
      <c r="M105" s="199">
        <v>304224.2</v>
      </c>
      <c r="N105" s="199"/>
      <c r="O105" s="128">
        <v>356759.5</v>
      </c>
      <c r="P105" s="199"/>
      <c r="Q105" s="206"/>
      <c r="R105" s="96"/>
      <c r="S105" s="105">
        <v>954916</v>
      </c>
      <c r="T105" s="80"/>
      <c r="U105" s="80"/>
      <c r="V105" s="80"/>
      <c r="W105" s="107">
        <f t="shared" si="13"/>
        <v>1215842</v>
      </c>
      <c r="X105" s="107">
        <f t="shared" si="14"/>
        <v>251043.20000000001</v>
      </c>
      <c r="Y105" s="107">
        <f t="shared" si="10"/>
        <v>964798.8</v>
      </c>
      <c r="Z105" s="80"/>
      <c r="AA105" s="80"/>
    </row>
    <row r="106" spans="1:27" ht="408.75" customHeight="1" x14ac:dyDescent="0.25">
      <c r="A106" s="310" t="s">
        <v>41</v>
      </c>
      <c r="B106" s="311" t="s">
        <v>331</v>
      </c>
      <c r="C106" s="312"/>
      <c r="D106" s="311" t="s">
        <v>332</v>
      </c>
      <c r="E106" s="309">
        <v>43839</v>
      </c>
      <c r="F106" s="309">
        <v>44196</v>
      </c>
      <c r="G106" s="309">
        <v>43839</v>
      </c>
      <c r="H106" s="309"/>
      <c r="I106" s="293">
        <v>31953.5</v>
      </c>
      <c r="J106" s="293">
        <v>31950.1</v>
      </c>
      <c r="K106" s="293">
        <v>68500</v>
      </c>
      <c r="L106" s="293"/>
      <c r="M106" s="293">
        <v>68500</v>
      </c>
      <c r="N106" s="293"/>
      <c r="O106" s="293">
        <v>105104.6</v>
      </c>
      <c r="P106" s="293"/>
      <c r="Q106" s="311"/>
      <c r="R106" s="96"/>
      <c r="S106" s="105">
        <v>140508.9</v>
      </c>
      <c r="T106" s="80"/>
      <c r="U106" s="80"/>
      <c r="V106" s="80"/>
      <c r="W106" s="107">
        <f t="shared" si="13"/>
        <v>274058.09999999998</v>
      </c>
      <c r="X106" s="107">
        <f t="shared" si="14"/>
        <v>31950.1</v>
      </c>
      <c r="Y106" s="107">
        <f t="shared" si="10"/>
        <v>242107.99999999997</v>
      </c>
      <c r="Z106" s="80"/>
      <c r="AA106" s="80"/>
    </row>
    <row r="107" spans="1:27" ht="117.75" customHeight="1" x14ac:dyDescent="0.25">
      <c r="A107" s="295"/>
      <c r="B107" s="287"/>
      <c r="C107" s="307"/>
      <c r="D107" s="287"/>
      <c r="E107" s="291"/>
      <c r="F107" s="290"/>
      <c r="G107" s="291"/>
      <c r="H107" s="290"/>
      <c r="I107" s="285"/>
      <c r="J107" s="285"/>
      <c r="K107" s="285"/>
      <c r="L107" s="285"/>
      <c r="M107" s="285"/>
      <c r="N107" s="285"/>
      <c r="O107" s="285"/>
      <c r="P107" s="285"/>
      <c r="Q107" s="287"/>
      <c r="R107" s="96"/>
      <c r="S107" s="105"/>
      <c r="T107" s="80"/>
      <c r="U107" s="80"/>
      <c r="V107" s="80"/>
      <c r="W107" s="107">
        <f t="shared" si="13"/>
        <v>0</v>
      </c>
      <c r="X107" s="107">
        <f t="shared" si="14"/>
        <v>0</v>
      </c>
      <c r="Y107" s="107">
        <f t="shared" si="10"/>
        <v>0</v>
      </c>
      <c r="Z107" s="80"/>
      <c r="AA107" s="80"/>
    </row>
    <row r="108" spans="1:27" ht="319.5" customHeight="1" x14ac:dyDescent="0.25">
      <c r="A108" s="214" t="s">
        <v>45</v>
      </c>
      <c r="B108" s="201" t="s">
        <v>333</v>
      </c>
      <c r="C108" s="195"/>
      <c r="D108" s="201" t="s">
        <v>332</v>
      </c>
      <c r="E108" s="217">
        <v>43839</v>
      </c>
      <c r="F108" s="217">
        <v>44196</v>
      </c>
      <c r="G108" s="217">
        <v>43839</v>
      </c>
      <c r="H108" s="217"/>
      <c r="I108" s="209">
        <v>5385.8</v>
      </c>
      <c r="J108" s="209">
        <v>5394.9</v>
      </c>
      <c r="K108" s="209">
        <v>6332</v>
      </c>
      <c r="L108" s="209"/>
      <c r="M108" s="209">
        <v>6332</v>
      </c>
      <c r="N108" s="209"/>
      <c r="O108" s="127">
        <v>7278.5</v>
      </c>
      <c r="P108" s="209"/>
      <c r="Q108" s="201"/>
      <c r="R108" s="96"/>
      <c r="S108" s="105">
        <v>20996.3</v>
      </c>
      <c r="T108" s="80"/>
      <c r="U108" s="80"/>
      <c r="V108" s="80"/>
      <c r="W108" s="107">
        <f t="shared" si="13"/>
        <v>25328.3</v>
      </c>
      <c r="X108" s="107">
        <f t="shared" si="14"/>
        <v>5394.9</v>
      </c>
      <c r="Y108" s="107">
        <f t="shared" si="10"/>
        <v>19933.400000000001</v>
      </c>
      <c r="Z108" s="80"/>
      <c r="AA108" s="80"/>
    </row>
    <row r="109" spans="1:27" ht="393.75" customHeight="1" x14ac:dyDescent="0.25">
      <c r="A109" s="207" t="s">
        <v>138</v>
      </c>
      <c r="B109" s="200" t="s">
        <v>334</v>
      </c>
      <c r="C109" s="194"/>
      <c r="D109" s="200" t="s">
        <v>332</v>
      </c>
      <c r="E109" s="212">
        <v>43839</v>
      </c>
      <c r="F109" s="212">
        <v>44196</v>
      </c>
      <c r="G109" s="212">
        <v>43839</v>
      </c>
      <c r="H109" s="191"/>
      <c r="I109" s="198">
        <v>790587.8</v>
      </c>
      <c r="J109" s="198">
        <v>794238.9</v>
      </c>
      <c r="K109" s="198">
        <v>840589.9</v>
      </c>
      <c r="L109" s="198"/>
      <c r="M109" s="198">
        <v>840589.9</v>
      </c>
      <c r="N109" s="198"/>
      <c r="O109" s="198">
        <v>890591.9</v>
      </c>
      <c r="P109" s="198"/>
      <c r="Q109" s="200"/>
      <c r="R109" s="96"/>
      <c r="S109" s="105">
        <v>3135473.6</v>
      </c>
      <c r="T109" s="80"/>
      <c r="U109" s="80"/>
      <c r="V109" s="80"/>
      <c r="W109" s="107">
        <f t="shared" si="13"/>
        <v>3362359.5</v>
      </c>
      <c r="X109" s="107">
        <f t="shared" si="14"/>
        <v>794238.9</v>
      </c>
      <c r="Y109" s="107">
        <f t="shared" si="10"/>
        <v>2568120.6</v>
      </c>
      <c r="Z109" s="80"/>
      <c r="AA109" s="80"/>
    </row>
    <row r="110" spans="1:27" ht="408.75" customHeight="1" x14ac:dyDescent="0.25">
      <c r="A110" s="310" t="s">
        <v>140</v>
      </c>
      <c r="B110" s="311" t="s">
        <v>335</v>
      </c>
      <c r="C110" s="312">
        <v>3</v>
      </c>
      <c r="D110" s="311" t="s">
        <v>332</v>
      </c>
      <c r="E110" s="309">
        <v>43839</v>
      </c>
      <c r="F110" s="309">
        <v>44196</v>
      </c>
      <c r="G110" s="309">
        <v>43839</v>
      </c>
      <c r="H110" s="309"/>
      <c r="I110" s="293">
        <v>904139.2</v>
      </c>
      <c r="J110" s="293">
        <v>904409.4</v>
      </c>
      <c r="K110" s="293">
        <v>909150.3</v>
      </c>
      <c r="L110" s="293"/>
      <c r="M110" s="293">
        <v>909150.4</v>
      </c>
      <c r="N110" s="293"/>
      <c r="O110" s="293">
        <v>914161.5</v>
      </c>
      <c r="P110" s="293"/>
      <c r="Q110" s="311"/>
      <c r="R110" s="96"/>
      <c r="S110" s="105">
        <v>3566016.8</v>
      </c>
      <c r="T110" s="80"/>
      <c r="U110" s="80"/>
      <c r="V110" s="80"/>
      <c r="W110" s="107">
        <f t="shared" si="13"/>
        <v>3636601.4</v>
      </c>
      <c r="X110" s="107">
        <f t="shared" si="14"/>
        <v>904409.4</v>
      </c>
      <c r="Y110" s="107">
        <f t="shared" si="10"/>
        <v>2732192</v>
      </c>
      <c r="Z110" s="80"/>
      <c r="AA110" s="80"/>
    </row>
    <row r="111" spans="1:27" ht="378" customHeight="1" x14ac:dyDescent="0.25">
      <c r="A111" s="295"/>
      <c r="B111" s="287"/>
      <c r="C111" s="307"/>
      <c r="D111" s="287"/>
      <c r="E111" s="291"/>
      <c r="F111" s="290"/>
      <c r="G111" s="291"/>
      <c r="H111" s="290"/>
      <c r="I111" s="285"/>
      <c r="J111" s="285"/>
      <c r="K111" s="285"/>
      <c r="L111" s="285"/>
      <c r="M111" s="285"/>
      <c r="N111" s="285"/>
      <c r="O111" s="285"/>
      <c r="P111" s="285"/>
      <c r="Q111" s="287"/>
      <c r="R111" s="96"/>
      <c r="S111" s="105"/>
      <c r="T111" s="80"/>
      <c r="U111" s="80"/>
      <c r="V111" s="80"/>
      <c r="W111" s="107">
        <f t="shared" si="13"/>
        <v>0</v>
      </c>
      <c r="X111" s="107">
        <f t="shared" si="14"/>
        <v>0</v>
      </c>
      <c r="Y111" s="107">
        <f t="shared" si="10"/>
        <v>0</v>
      </c>
      <c r="Z111" s="80"/>
      <c r="AA111" s="80"/>
    </row>
    <row r="112" spans="1:27" ht="281.25" x14ac:dyDescent="0.25">
      <c r="A112" s="202" t="s">
        <v>141</v>
      </c>
      <c r="B112" s="206" t="s">
        <v>372</v>
      </c>
      <c r="C112" s="196">
        <v>3</v>
      </c>
      <c r="D112" s="206" t="s">
        <v>332</v>
      </c>
      <c r="E112" s="212">
        <v>43839</v>
      </c>
      <c r="F112" s="212">
        <v>44196</v>
      </c>
      <c r="G112" s="212">
        <v>43839</v>
      </c>
      <c r="H112" s="212"/>
      <c r="I112" s="199">
        <v>937807.8</v>
      </c>
      <c r="J112" s="199">
        <v>941450.5</v>
      </c>
      <c r="K112" s="199">
        <v>1690295</v>
      </c>
      <c r="L112" s="199"/>
      <c r="M112" s="199">
        <v>1690295</v>
      </c>
      <c r="N112" s="199"/>
      <c r="O112" s="128">
        <v>1901587.2</v>
      </c>
      <c r="P112" s="199"/>
      <c r="Q112" s="213"/>
      <c r="R112" s="96"/>
      <c r="S112" s="105">
        <v>2319195.4</v>
      </c>
      <c r="T112" s="80"/>
      <c r="U112" s="80"/>
      <c r="V112" s="80"/>
      <c r="W112" s="107">
        <f t="shared" si="13"/>
        <v>6219985</v>
      </c>
      <c r="X112" s="107">
        <f t="shared" si="14"/>
        <v>941450.5</v>
      </c>
      <c r="Y112" s="107">
        <f t="shared" si="10"/>
        <v>5278534.5</v>
      </c>
      <c r="Z112" s="80"/>
      <c r="AA112" s="80"/>
    </row>
    <row r="113" spans="1:27" ht="178.5" customHeight="1" x14ac:dyDescent="0.25">
      <c r="A113" s="202" t="s">
        <v>47</v>
      </c>
      <c r="B113" s="213" t="s">
        <v>143</v>
      </c>
      <c r="C113" s="216"/>
      <c r="D113" s="213" t="s">
        <v>336</v>
      </c>
      <c r="E113" s="212">
        <v>44013</v>
      </c>
      <c r="F113" s="212">
        <v>44196</v>
      </c>
      <c r="G113" s="212">
        <v>44013</v>
      </c>
      <c r="H113" s="212"/>
      <c r="I113" s="211">
        <v>0</v>
      </c>
      <c r="J113" s="211">
        <v>0</v>
      </c>
      <c r="K113" s="211">
        <v>0</v>
      </c>
      <c r="L113" s="211"/>
      <c r="M113" s="211">
        <v>1725</v>
      </c>
      <c r="N113" s="211"/>
      <c r="O113" s="125">
        <v>15516.4</v>
      </c>
      <c r="P113" s="211"/>
      <c r="Q113" s="213"/>
      <c r="R113" s="96"/>
      <c r="S113" s="105">
        <v>487.5</v>
      </c>
      <c r="T113" s="80"/>
      <c r="U113" s="80"/>
      <c r="V113" s="80"/>
      <c r="W113" s="107">
        <f t="shared" si="13"/>
        <v>17241.400000000001</v>
      </c>
      <c r="X113" s="107">
        <f t="shared" si="14"/>
        <v>0</v>
      </c>
      <c r="Y113" s="107">
        <f t="shared" si="10"/>
        <v>17241.400000000001</v>
      </c>
      <c r="Z113" s="80"/>
      <c r="AA113" s="80"/>
    </row>
    <row r="114" spans="1:27" ht="195.75" customHeight="1" x14ac:dyDescent="0.25">
      <c r="A114" s="202" t="s">
        <v>50</v>
      </c>
      <c r="B114" s="206" t="s">
        <v>144</v>
      </c>
      <c r="C114" s="196"/>
      <c r="D114" s="206" t="s">
        <v>337</v>
      </c>
      <c r="E114" s="217">
        <v>43839</v>
      </c>
      <c r="F114" s="217">
        <v>44196</v>
      </c>
      <c r="G114" s="217">
        <v>43839</v>
      </c>
      <c r="H114" s="217"/>
      <c r="I114" s="199">
        <v>14600</v>
      </c>
      <c r="J114" s="199">
        <v>14600</v>
      </c>
      <c r="K114" s="199">
        <v>19310</v>
      </c>
      <c r="L114" s="199"/>
      <c r="M114" s="199">
        <v>19310</v>
      </c>
      <c r="N114" s="199"/>
      <c r="O114" s="128">
        <v>24021.5</v>
      </c>
      <c r="P114" s="199"/>
      <c r="Q114" s="206"/>
      <c r="R114" s="96"/>
      <c r="S114" s="105">
        <v>75900</v>
      </c>
      <c r="T114" s="80"/>
      <c r="U114" s="80"/>
      <c r="V114" s="80"/>
      <c r="W114" s="107">
        <f t="shared" si="13"/>
        <v>77241.5</v>
      </c>
      <c r="X114" s="107">
        <f t="shared" si="14"/>
        <v>14600</v>
      </c>
      <c r="Y114" s="107">
        <f t="shared" ref="Y114:Y140" si="16">W114-X114</f>
        <v>62641.5</v>
      </c>
      <c r="Z114" s="80"/>
      <c r="AA114" s="80"/>
    </row>
    <row r="115" spans="1:27" ht="198" customHeight="1" x14ac:dyDescent="0.25">
      <c r="A115" s="202" t="s">
        <v>53</v>
      </c>
      <c r="B115" s="213" t="s">
        <v>338</v>
      </c>
      <c r="C115" s="216"/>
      <c r="D115" s="213" t="s">
        <v>332</v>
      </c>
      <c r="E115" s="191">
        <v>43839</v>
      </c>
      <c r="F115" s="191">
        <v>44196</v>
      </c>
      <c r="G115" s="191">
        <v>43839</v>
      </c>
      <c r="H115" s="191"/>
      <c r="I115" s="211">
        <v>340316.5</v>
      </c>
      <c r="J115" s="211">
        <v>340340.9</v>
      </c>
      <c r="K115" s="211">
        <v>342449.2</v>
      </c>
      <c r="L115" s="211"/>
      <c r="M115" s="211">
        <v>342449.2</v>
      </c>
      <c r="N115" s="211"/>
      <c r="O115" s="125">
        <v>344581.9</v>
      </c>
      <c r="P115" s="211"/>
      <c r="Q115" s="213"/>
      <c r="R115" s="96"/>
      <c r="S115" s="105">
        <v>1255337.6000000001</v>
      </c>
      <c r="T115" s="80"/>
      <c r="U115" s="80"/>
      <c r="V115" s="80"/>
      <c r="W115" s="107">
        <f t="shared" si="13"/>
        <v>1369796.7999999998</v>
      </c>
      <c r="X115" s="107">
        <f t="shared" si="14"/>
        <v>340340.9</v>
      </c>
      <c r="Y115" s="107">
        <f t="shared" si="16"/>
        <v>1029455.8999999998</v>
      </c>
      <c r="Z115" s="80"/>
      <c r="AA115" s="80"/>
    </row>
    <row r="116" spans="1:27" ht="195.75" customHeight="1" x14ac:dyDescent="0.25">
      <c r="A116" s="202" t="s">
        <v>114</v>
      </c>
      <c r="B116" s="213" t="s">
        <v>146</v>
      </c>
      <c r="C116" s="216"/>
      <c r="D116" s="213" t="s">
        <v>525</v>
      </c>
      <c r="E116" s="212">
        <v>43839</v>
      </c>
      <c r="F116" s="212">
        <v>44196</v>
      </c>
      <c r="G116" s="212">
        <v>43839</v>
      </c>
      <c r="H116" s="212"/>
      <c r="I116" s="211">
        <v>6354.9</v>
      </c>
      <c r="J116" s="211">
        <v>6390.6</v>
      </c>
      <c r="K116" s="211">
        <v>9293.9</v>
      </c>
      <c r="L116" s="211"/>
      <c r="M116" s="211">
        <v>9293.9</v>
      </c>
      <c r="N116" s="211"/>
      <c r="O116" s="211">
        <v>12233.2</v>
      </c>
      <c r="P116" s="211"/>
      <c r="Q116" s="213"/>
      <c r="R116" s="96"/>
      <c r="S116" s="105">
        <v>36089.5</v>
      </c>
      <c r="T116" s="80"/>
      <c r="U116" s="80"/>
      <c r="V116" s="80"/>
      <c r="W116" s="107">
        <f t="shared" si="13"/>
        <v>37175.899999999994</v>
      </c>
      <c r="X116" s="107">
        <f t="shared" si="14"/>
        <v>6390.6</v>
      </c>
      <c r="Y116" s="107">
        <f t="shared" si="16"/>
        <v>30785.299999999996</v>
      </c>
      <c r="Z116" s="80"/>
      <c r="AA116" s="80"/>
    </row>
    <row r="117" spans="1:27" ht="180" customHeight="1" x14ac:dyDescent="0.25">
      <c r="A117" s="202" t="s">
        <v>118</v>
      </c>
      <c r="B117" s="213" t="s">
        <v>339</v>
      </c>
      <c r="C117" s="216"/>
      <c r="D117" s="213" t="s">
        <v>340</v>
      </c>
      <c r="E117" s="212">
        <v>43839</v>
      </c>
      <c r="F117" s="212">
        <v>44196</v>
      </c>
      <c r="G117" s="212">
        <v>43839</v>
      </c>
      <c r="H117" s="212"/>
      <c r="I117" s="211">
        <v>97750.2</v>
      </c>
      <c r="J117" s="211">
        <v>100666.9</v>
      </c>
      <c r="K117" s="211">
        <v>230848.2</v>
      </c>
      <c r="L117" s="211"/>
      <c r="M117" s="211">
        <v>230848.2</v>
      </c>
      <c r="N117" s="211"/>
      <c r="O117" s="125">
        <v>363946.4</v>
      </c>
      <c r="P117" s="211"/>
      <c r="Q117" s="213"/>
      <c r="R117" s="96"/>
      <c r="S117" s="105">
        <v>419126.2</v>
      </c>
      <c r="T117" s="80"/>
      <c r="U117" s="80"/>
      <c r="V117" s="80"/>
      <c r="W117" s="107">
        <f t="shared" si="13"/>
        <v>923393.00000000012</v>
      </c>
      <c r="X117" s="107">
        <f t="shared" si="14"/>
        <v>100666.9</v>
      </c>
      <c r="Y117" s="107">
        <f t="shared" si="16"/>
        <v>822726.10000000009</v>
      </c>
      <c r="Z117" s="80"/>
      <c r="AA117" s="80"/>
    </row>
    <row r="118" spans="1:27" ht="77.25" customHeight="1" x14ac:dyDescent="0.25">
      <c r="A118" s="202" t="s">
        <v>120</v>
      </c>
      <c r="B118" s="112" t="s">
        <v>341</v>
      </c>
      <c r="C118" s="216"/>
      <c r="D118" s="213" t="s">
        <v>342</v>
      </c>
      <c r="E118" s="212">
        <v>43922</v>
      </c>
      <c r="F118" s="212">
        <v>44012</v>
      </c>
      <c r="G118" s="212">
        <v>43922</v>
      </c>
      <c r="H118" s="212"/>
      <c r="I118" s="211">
        <v>0</v>
      </c>
      <c r="J118" s="211">
        <v>0</v>
      </c>
      <c r="K118" s="211">
        <v>203.5</v>
      </c>
      <c r="L118" s="211"/>
      <c r="M118" s="211">
        <v>0</v>
      </c>
      <c r="N118" s="211"/>
      <c r="O118" s="125">
        <v>0</v>
      </c>
      <c r="P118" s="211"/>
      <c r="Q118" s="213"/>
      <c r="R118" s="96"/>
      <c r="S118" s="105"/>
      <c r="T118" s="80"/>
      <c r="U118" s="80"/>
      <c r="V118" s="80"/>
      <c r="W118" s="107">
        <f t="shared" ref="W118:W136" si="17">I118+K118+M118+O118</f>
        <v>203.5</v>
      </c>
      <c r="X118" s="107">
        <f t="shared" si="14"/>
        <v>0</v>
      </c>
      <c r="Y118" s="107">
        <f t="shared" si="16"/>
        <v>203.5</v>
      </c>
      <c r="Z118" s="80"/>
      <c r="AA118" s="80"/>
    </row>
    <row r="119" spans="1:27" ht="408.75" customHeight="1" x14ac:dyDescent="0.25">
      <c r="A119" s="310" t="s">
        <v>56</v>
      </c>
      <c r="B119" s="311" t="s">
        <v>343</v>
      </c>
      <c r="C119" s="312"/>
      <c r="D119" s="311" t="s">
        <v>344</v>
      </c>
      <c r="E119" s="309">
        <v>43839</v>
      </c>
      <c r="F119" s="309">
        <v>44196</v>
      </c>
      <c r="G119" s="309">
        <v>43839</v>
      </c>
      <c r="H119" s="309"/>
      <c r="I119" s="293">
        <v>458504.1</v>
      </c>
      <c r="J119" s="293">
        <v>481461.6</v>
      </c>
      <c r="K119" s="293">
        <v>470023.5</v>
      </c>
      <c r="L119" s="293"/>
      <c r="M119" s="293">
        <v>472924.8</v>
      </c>
      <c r="N119" s="293"/>
      <c r="O119" s="293">
        <v>536764</v>
      </c>
      <c r="P119" s="293"/>
      <c r="Q119" s="311"/>
      <c r="R119" s="96"/>
      <c r="S119" s="105">
        <v>1845868.9</v>
      </c>
      <c r="T119" s="80"/>
      <c r="U119" s="80"/>
      <c r="V119" s="80"/>
      <c r="W119" s="107">
        <f t="shared" si="17"/>
        <v>1938216.4</v>
      </c>
      <c r="X119" s="107">
        <f t="shared" ref="X119:X136" si="18">J119+L119+N119+P119</f>
        <v>481461.6</v>
      </c>
      <c r="Y119" s="107">
        <f t="shared" si="16"/>
        <v>1456754.7999999998</v>
      </c>
      <c r="Z119" s="80"/>
      <c r="AA119" s="80"/>
    </row>
    <row r="120" spans="1:27" ht="201" customHeight="1" x14ac:dyDescent="0.25">
      <c r="A120" s="295"/>
      <c r="B120" s="287"/>
      <c r="C120" s="307"/>
      <c r="D120" s="287"/>
      <c r="E120" s="290"/>
      <c r="F120" s="290"/>
      <c r="G120" s="291"/>
      <c r="H120" s="290"/>
      <c r="I120" s="285"/>
      <c r="J120" s="285"/>
      <c r="K120" s="285"/>
      <c r="L120" s="285"/>
      <c r="M120" s="285"/>
      <c r="N120" s="285"/>
      <c r="O120" s="285"/>
      <c r="P120" s="285"/>
      <c r="Q120" s="287"/>
      <c r="R120" s="96"/>
      <c r="S120" s="105"/>
      <c r="T120" s="80"/>
      <c r="U120" s="80"/>
      <c r="V120" s="80"/>
      <c r="W120" s="107">
        <f t="shared" si="17"/>
        <v>0</v>
      </c>
      <c r="X120" s="107">
        <f t="shared" si="18"/>
        <v>0</v>
      </c>
      <c r="Y120" s="107">
        <f t="shared" si="16"/>
        <v>0</v>
      </c>
      <c r="Z120" s="80"/>
      <c r="AA120" s="80"/>
    </row>
    <row r="121" spans="1:27" ht="209.25" customHeight="1" x14ac:dyDescent="0.25">
      <c r="A121" s="207" t="s">
        <v>58</v>
      </c>
      <c r="B121" s="122" t="s">
        <v>345</v>
      </c>
      <c r="C121" s="122"/>
      <c r="D121" s="122" t="s">
        <v>346</v>
      </c>
      <c r="E121" s="191">
        <v>43839</v>
      </c>
      <c r="F121" s="191">
        <v>44196</v>
      </c>
      <c r="G121" s="191">
        <v>43839</v>
      </c>
      <c r="H121" s="191"/>
      <c r="I121" s="198">
        <v>326201.3</v>
      </c>
      <c r="J121" s="198">
        <v>346837.4</v>
      </c>
      <c r="K121" s="198">
        <v>403832.3</v>
      </c>
      <c r="L121" s="198"/>
      <c r="M121" s="198">
        <v>404328.8</v>
      </c>
      <c r="N121" s="198"/>
      <c r="O121" s="198">
        <v>532755.19999999995</v>
      </c>
      <c r="P121" s="198"/>
      <c r="Q121" s="122"/>
      <c r="R121" s="96"/>
      <c r="S121" s="105">
        <v>1530312.3</v>
      </c>
      <c r="T121" s="80"/>
      <c r="U121" s="80"/>
      <c r="V121" s="80"/>
      <c r="W121" s="107">
        <f t="shared" si="17"/>
        <v>1667117.5999999999</v>
      </c>
      <c r="X121" s="107">
        <f t="shared" si="18"/>
        <v>346837.4</v>
      </c>
      <c r="Y121" s="107">
        <f t="shared" si="16"/>
        <v>1320280.1999999997</v>
      </c>
      <c r="Z121" s="80"/>
      <c r="AA121" s="80"/>
    </row>
    <row r="122" spans="1:27" ht="307.5" customHeight="1" x14ac:dyDescent="0.25">
      <c r="A122" s="208"/>
      <c r="B122" s="215" t="s">
        <v>347</v>
      </c>
      <c r="C122" s="208"/>
      <c r="D122" s="208"/>
      <c r="E122" s="208"/>
      <c r="F122" s="208"/>
      <c r="G122" s="208"/>
      <c r="H122" s="208"/>
      <c r="I122" s="208"/>
      <c r="J122" s="208"/>
      <c r="K122" s="208"/>
      <c r="L122" s="208"/>
      <c r="M122" s="208"/>
      <c r="N122" s="208"/>
      <c r="O122" s="208"/>
      <c r="P122" s="208"/>
      <c r="Q122" s="208"/>
      <c r="R122" s="96"/>
      <c r="S122" s="105"/>
      <c r="T122" s="80"/>
      <c r="U122" s="80"/>
      <c r="V122" s="80"/>
      <c r="W122" s="107">
        <f t="shared" si="17"/>
        <v>0</v>
      </c>
      <c r="X122" s="107">
        <f t="shared" si="18"/>
        <v>0</v>
      </c>
      <c r="Y122" s="107">
        <f t="shared" si="16"/>
        <v>0</v>
      </c>
      <c r="Z122" s="80"/>
      <c r="AA122" s="80"/>
    </row>
    <row r="123" spans="1:27" ht="408.75" customHeight="1" x14ac:dyDescent="0.25">
      <c r="A123" s="305" t="s">
        <v>151</v>
      </c>
      <c r="B123" s="286" t="s">
        <v>348</v>
      </c>
      <c r="C123" s="306"/>
      <c r="D123" s="286" t="s">
        <v>346</v>
      </c>
      <c r="E123" s="288">
        <v>43839</v>
      </c>
      <c r="F123" s="288">
        <v>44196</v>
      </c>
      <c r="G123" s="288">
        <v>43839</v>
      </c>
      <c r="H123" s="288"/>
      <c r="I123" s="284">
        <v>2025.4</v>
      </c>
      <c r="J123" s="284">
        <v>2066.9</v>
      </c>
      <c r="K123" s="284">
        <v>3029.7</v>
      </c>
      <c r="L123" s="284"/>
      <c r="M123" s="284">
        <v>2708.6</v>
      </c>
      <c r="N123" s="284"/>
      <c r="O123" s="284">
        <v>8219</v>
      </c>
      <c r="P123" s="284"/>
      <c r="Q123" s="286"/>
      <c r="R123" s="96"/>
      <c r="S123" s="105">
        <v>7646.6</v>
      </c>
      <c r="T123" s="80"/>
      <c r="U123" s="80"/>
      <c r="V123" s="80"/>
      <c r="W123" s="107">
        <f t="shared" si="17"/>
        <v>15982.7</v>
      </c>
      <c r="X123" s="107">
        <f t="shared" si="18"/>
        <v>2066.9</v>
      </c>
      <c r="Y123" s="107">
        <f t="shared" si="16"/>
        <v>13915.800000000001</v>
      </c>
      <c r="Z123" s="80"/>
      <c r="AA123" s="80"/>
    </row>
    <row r="124" spans="1:27" ht="117" customHeight="1" x14ac:dyDescent="0.25">
      <c r="A124" s="295"/>
      <c r="B124" s="287"/>
      <c r="C124" s="307"/>
      <c r="D124" s="286"/>
      <c r="E124" s="289"/>
      <c r="F124" s="289"/>
      <c r="G124" s="288"/>
      <c r="H124" s="289"/>
      <c r="I124" s="284"/>
      <c r="J124" s="285"/>
      <c r="K124" s="285"/>
      <c r="L124" s="285"/>
      <c r="M124" s="285"/>
      <c r="N124" s="285"/>
      <c r="O124" s="285"/>
      <c r="P124" s="285"/>
      <c r="Q124" s="286"/>
      <c r="R124" s="96"/>
      <c r="S124" s="105"/>
      <c r="T124" s="80"/>
      <c r="U124" s="80"/>
      <c r="V124" s="80"/>
      <c r="W124" s="107">
        <f t="shared" si="17"/>
        <v>0</v>
      </c>
      <c r="X124" s="107">
        <f t="shared" si="18"/>
        <v>0</v>
      </c>
      <c r="Y124" s="107">
        <f t="shared" si="16"/>
        <v>0</v>
      </c>
      <c r="Z124" s="80"/>
      <c r="AA124" s="80"/>
    </row>
    <row r="125" spans="1:27" ht="409.5" x14ac:dyDescent="0.25">
      <c r="A125" s="202" t="s">
        <v>153</v>
      </c>
      <c r="B125" s="106" t="s">
        <v>383</v>
      </c>
      <c r="C125" s="106"/>
      <c r="D125" s="106" t="s">
        <v>346</v>
      </c>
      <c r="E125" s="212">
        <v>43839</v>
      </c>
      <c r="F125" s="212">
        <v>44196</v>
      </c>
      <c r="G125" s="212">
        <v>43839</v>
      </c>
      <c r="H125" s="212"/>
      <c r="I125" s="211">
        <v>2077.5</v>
      </c>
      <c r="J125" s="211">
        <v>2134.5</v>
      </c>
      <c r="K125" s="211">
        <v>3822.5</v>
      </c>
      <c r="L125" s="211"/>
      <c r="M125" s="211">
        <v>3274.4</v>
      </c>
      <c r="N125" s="211"/>
      <c r="O125" s="211">
        <v>11134.9</v>
      </c>
      <c r="P125" s="211"/>
      <c r="Q125" s="106"/>
      <c r="R125" s="96"/>
      <c r="S125" s="105">
        <v>9563.6</v>
      </c>
      <c r="T125" s="80"/>
      <c r="U125" s="80"/>
      <c r="V125" s="80"/>
      <c r="W125" s="107">
        <f t="shared" si="17"/>
        <v>20309.3</v>
      </c>
      <c r="X125" s="107">
        <f t="shared" si="18"/>
        <v>2134.5</v>
      </c>
      <c r="Y125" s="107">
        <f t="shared" si="16"/>
        <v>18174.8</v>
      </c>
      <c r="Z125" s="80"/>
      <c r="AA125" s="80"/>
    </row>
    <row r="126" spans="1:27" ht="408.75" customHeight="1" x14ac:dyDescent="0.25">
      <c r="A126" s="305" t="s">
        <v>154</v>
      </c>
      <c r="B126" s="286" t="s">
        <v>349</v>
      </c>
      <c r="C126" s="306"/>
      <c r="D126" s="286" t="s">
        <v>346</v>
      </c>
      <c r="E126" s="288">
        <v>43839</v>
      </c>
      <c r="F126" s="288">
        <v>44196</v>
      </c>
      <c r="G126" s="288">
        <v>43839</v>
      </c>
      <c r="H126" s="288"/>
      <c r="I126" s="284">
        <v>64699.3</v>
      </c>
      <c r="J126" s="284">
        <v>69173.899999999994</v>
      </c>
      <c r="K126" s="284">
        <v>92074.3</v>
      </c>
      <c r="L126" s="284"/>
      <c r="M126" s="284">
        <v>92620</v>
      </c>
      <c r="N126" s="284"/>
      <c r="O126" s="284">
        <v>140421.29999999999</v>
      </c>
      <c r="P126" s="284"/>
      <c r="Q126" s="286"/>
      <c r="R126" s="96"/>
      <c r="S126" s="105">
        <v>295508.7</v>
      </c>
      <c r="T126" s="80"/>
      <c r="U126" s="80"/>
      <c r="V126" s="80"/>
      <c r="W126" s="107">
        <f t="shared" si="17"/>
        <v>389814.9</v>
      </c>
      <c r="X126" s="107">
        <f t="shared" si="18"/>
        <v>69173.899999999994</v>
      </c>
      <c r="Y126" s="107">
        <f t="shared" si="16"/>
        <v>320641</v>
      </c>
      <c r="Z126" s="80"/>
      <c r="AA126" s="80"/>
    </row>
    <row r="127" spans="1:27" ht="320.25" customHeight="1" x14ac:dyDescent="0.25">
      <c r="A127" s="305"/>
      <c r="B127" s="286"/>
      <c r="C127" s="306"/>
      <c r="D127" s="286"/>
      <c r="E127" s="289"/>
      <c r="F127" s="289"/>
      <c r="G127" s="288"/>
      <c r="H127" s="289"/>
      <c r="I127" s="284"/>
      <c r="J127" s="284"/>
      <c r="K127" s="284"/>
      <c r="L127" s="284"/>
      <c r="M127" s="284"/>
      <c r="N127" s="284"/>
      <c r="O127" s="284"/>
      <c r="P127" s="284"/>
      <c r="Q127" s="286"/>
      <c r="R127" s="96"/>
      <c r="S127" s="105"/>
      <c r="T127" s="80"/>
      <c r="U127" s="80"/>
      <c r="V127" s="80"/>
      <c r="W127" s="107">
        <f t="shared" si="17"/>
        <v>0</v>
      </c>
      <c r="X127" s="107">
        <f t="shared" si="18"/>
        <v>0</v>
      </c>
      <c r="Y127" s="107">
        <f t="shared" si="16"/>
        <v>0</v>
      </c>
      <c r="Z127" s="80"/>
      <c r="AA127" s="80"/>
    </row>
    <row r="128" spans="1:27" ht="291" customHeight="1" x14ac:dyDescent="0.25">
      <c r="A128" s="207" t="s">
        <v>155</v>
      </c>
      <c r="B128" s="122" t="s">
        <v>350</v>
      </c>
      <c r="C128" s="122"/>
      <c r="D128" s="122" t="s">
        <v>351</v>
      </c>
      <c r="E128" s="191">
        <v>43839</v>
      </c>
      <c r="F128" s="191">
        <v>44196</v>
      </c>
      <c r="G128" s="191">
        <v>43839</v>
      </c>
      <c r="H128" s="191"/>
      <c r="I128" s="198">
        <v>5273.8</v>
      </c>
      <c r="J128" s="198">
        <v>5569.5</v>
      </c>
      <c r="K128" s="198">
        <v>5968.9</v>
      </c>
      <c r="L128" s="198"/>
      <c r="M128" s="198">
        <v>6380.6</v>
      </c>
      <c r="N128" s="198"/>
      <c r="O128" s="198">
        <v>10571.9</v>
      </c>
      <c r="P128" s="198"/>
      <c r="Q128" s="122"/>
      <c r="R128" s="96"/>
      <c r="S128" s="105">
        <v>26260.5</v>
      </c>
      <c r="T128" s="80"/>
      <c r="U128" s="80"/>
      <c r="V128" s="80"/>
      <c r="W128" s="107">
        <f t="shared" si="17"/>
        <v>28195.200000000004</v>
      </c>
      <c r="X128" s="107">
        <f t="shared" si="18"/>
        <v>5569.5</v>
      </c>
      <c r="Y128" s="107">
        <f t="shared" si="16"/>
        <v>22625.700000000004</v>
      </c>
      <c r="Z128" s="80"/>
      <c r="AA128" s="80"/>
    </row>
    <row r="129" spans="1:27" ht="157.5" customHeight="1" x14ac:dyDescent="0.25">
      <c r="A129" s="123"/>
      <c r="B129" s="121" t="s">
        <v>352</v>
      </c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96"/>
      <c r="S129" s="105"/>
      <c r="T129" s="80"/>
      <c r="U129" s="80"/>
      <c r="V129" s="80"/>
      <c r="W129" s="107">
        <f t="shared" si="17"/>
        <v>0</v>
      </c>
      <c r="X129" s="107">
        <f t="shared" si="18"/>
        <v>0</v>
      </c>
      <c r="Y129" s="107">
        <f t="shared" si="16"/>
        <v>0</v>
      </c>
      <c r="Z129" s="80"/>
      <c r="AA129" s="80"/>
    </row>
    <row r="130" spans="1:27" ht="312.75" customHeight="1" x14ac:dyDescent="0.25">
      <c r="A130" s="305" t="s">
        <v>157</v>
      </c>
      <c r="B130" s="286" t="s">
        <v>353</v>
      </c>
      <c r="C130" s="306"/>
      <c r="D130" s="286" t="s">
        <v>354</v>
      </c>
      <c r="E130" s="288">
        <v>43839</v>
      </c>
      <c r="F130" s="288">
        <v>44196</v>
      </c>
      <c r="G130" s="288">
        <v>43839</v>
      </c>
      <c r="H130" s="288"/>
      <c r="I130" s="284">
        <v>32701.9</v>
      </c>
      <c r="J130" s="284">
        <v>34531.4</v>
      </c>
      <c r="K130" s="284">
        <v>41841.5</v>
      </c>
      <c r="L130" s="284"/>
      <c r="M130" s="284">
        <v>42537.9</v>
      </c>
      <c r="N130" s="284"/>
      <c r="O130" s="284">
        <v>66192.7</v>
      </c>
      <c r="P130" s="284"/>
      <c r="Q130" s="286"/>
      <c r="R130" s="96"/>
      <c r="S130" s="105">
        <v>129133.2</v>
      </c>
      <c r="T130" s="80"/>
      <c r="U130" s="80"/>
      <c r="V130" s="80"/>
      <c r="W130" s="107">
        <f t="shared" si="17"/>
        <v>183274</v>
      </c>
      <c r="X130" s="107">
        <f t="shared" si="18"/>
        <v>34531.4</v>
      </c>
      <c r="Y130" s="107">
        <f t="shared" si="16"/>
        <v>148742.6</v>
      </c>
      <c r="Z130" s="80"/>
      <c r="AA130" s="80"/>
    </row>
    <row r="131" spans="1:27" ht="18.75" hidden="1" x14ac:dyDescent="0.25">
      <c r="A131" s="295"/>
      <c r="B131" s="287"/>
      <c r="C131" s="307"/>
      <c r="D131" s="287"/>
      <c r="E131" s="308"/>
      <c r="F131" s="290"/>
      <c r="G131" s="291"/>
      <c r="H131" s="290"/>
      <c r="I131" s="285"/>
      <c r="J131" s="285"/>
      <c r="K131" s="285"/>
      <c r="L131" s="285"/>
      <c r="M131" s="285"/>
      <c r="N131" s="285"/>
      <c r="O131" s="285"/>
      <c r="P131" s="285"/>
      <c r="Q131" s="287"/>
      <c r="R131" s="96"/>
      <c r="S131" s="105"/>
      <c r="T131" s="80"/>
      <c r="U131" s="80"/>
      <c r="V131" s="80"/>
      <c r="W131" s="107">
        <f t="shared" si="17"/>
        <v>0</v>
      </c>
      <c r="X131" s="107">
        <f t="shared" si="18"/>
        <v>0</v>
      </c>
      <c r="Y131" s="107">
        <f t="shared" si="16"/>
        <v>0</v>
      </c>
      <c r="Z131" s="80"/>
      <c r="AA131" s="80"/>
    </row>
    <row r="132" spans="1:27" ht="382.5" customHeight="1" x14ac:dyDescent="0.25">
      <c r="A132" s="296" t="s">
        <v>159</v>
      </c>
      <c r="B132" s="294" t="s">
        <v>355</v>
      </c>
      <c r="C132" s="304"/>
      <c r="D132" s="294" t="s">
        <v>356</v>
      </c>
      <c r="E132" s="301">
        <v>43839</v>
      </c>
      <c r="F132" s="301">
        <v>44196</v>
      </c>
      <c r="G132" s="301">
        <v>43839</v>
      </c>
      <c r="H132" s="301"/>
      <c r="I132" s="303">
        <v>25.4</v>
      </c>
      <c r="J132" s="293">
        <v>25.4</v>
      </c>
      <c r="K132" s="293">
        <v>150</v>
      </c>
      <c r="L132" s="293"/>
      <c r="M132" s="293">
        <v>250</v>
      </c>
      <c r="N132" s="293"/>
      <c r="O132" s="293">
        <v>479.8</v>
      </c>
      <c r="P132" s="293"/>
      <c r="Q132" s="294"/>
      <c r="R132" s="96"/>
      <c r="S132" s="105">
        <v>182.1</v>
      </c>
      <c r="T132" s="80"/>
      <c r="U132" s="80"/>
      <c r="V132" s="80"/>
      <c r="W132" s="107">
        <f t="shared" si="17"/>
        <v>905.2</v>
      </c>
      <c r="X132" s="107">
        <f t="shared" si="18"/>
        <v>25.4</v>
      </c>
      <c r="Y132" s="107">
        <f t="shared" si="16"/>
        <v>879.80000000000007</v>
      </c>
      <c r="Z132" s="80"/>
      <c r="AA132" s="80"/>
    </row>
    <row r="133" spans="1:27" ht="31.5" customHeight="1" x14ac:dyDescent="0.25">
      <c r="A133" s="296"/>
      <c r="B133" s="294"/>
      <c r="C133" s="304"/>
      <c r="D133" s="294"/>
      <c r="E133" s="302"/>
      <c r="F133" s="302"/>
      <c r="G133" s="301"/>
      <c r="H133" s="302"/>
      <c r="I133" s="303"/>
      <c r="J133" s="285"/>
      <c r="K133" s="285"/>
      <c r="L133" s="285"/>
      <c r="M133" s="285"/>
      <c r="N133" s="285"/>
      <c r="O133" s="285"/>
      <c r="P133" s="285"/>
      <c r="Q133" s="294"/>
      <c r="R133" s="96"/>
      <c r="S133" s="105"/>
      <c r="T133" s="80"/>
      <c r="U133" s="80"/>
      <c r="V133" s="80"/>
      <c r="W133" s="107">
        <f t="shared" si="17"/>
        <v>0</v>
      </c>
      <c r="X133" s="107">
        <f t="shared" si="18"/>
        <v>0</v>
      </c>
      <c r="Y133" s="107">
        <f t="shared" si="16"/>
        <v>0</v>
      </c>
      <c r="Z133" s="80"/>
      <c r="AA133" s="80"/>
    </row>
    <row r="134" spans="1:27" ht="141.75" customHeight="1" x14ac:dyDescent="0.25">
      <c r="A134" s="295" t="s">
        <v>69</v>
      </c>
      <c r="B134" s="286" t="s">
        <v>357</v>
      </c>
      <c r="C134" s="297"/>
      <c r="D134" s="299" t="s">
        <v>312</v>
      </c>
      <c r="E134" s="288">
        <v>43839</v>
      </c>
      <c r="F134" s="288">
        <v>44196</v>
      </c>
      <c r="G134" s="288">
        <v>43839</v>
      </c>
      <c r="H134" s="288"/>
      <c r="I134" s="284">
        <v>175</v>
      </c>
      <c r="J134" s="284">
        <v>175</v>
      </c>
      <c r="K134" s="284">
        <v>5410.7</v>
      </c>
      <c r="L134" s="284"/>
      <c r="M134" s="284">
        <v>3727.6</v>
      </c>
      <c r="N134" s="284"/>
      <c r="O134" s="284">
        <v>3720.1</v>
      </c>
      <c r="P134" s="284"/>
      <c r="Q134" s="286"/>
      <c r="R134" s="96"/>
      <c r="S134" s="105">
        <v>1700</v>
      </c>
      <c r="T134" s="80"/>
      <c r="U134" s="80"/>
      <c r="V134" s="80"/>
      <c r="W134" s="107">
        <f t="shared" si="17"/>
        <v>13033.4</v>
      </c>
      <c r="X134" s="107">
        <f t="shared" si="18"/>
        <v>175</v>
      </c>
      <c r="Y134" s="107">
        <f t="shared" si="16"/>
        <v>12858.4</v>
      </c>
      <c r="Z134" s="80"/>
      <c r="AA134" s="80"/>
    </row>
    <row r="135" spans="1:27" ht="195.75" customHeight="1" x14ac:dyDescent="0.25">
      <c r="A135" s="296"/>
      <c r="B135" s="286"/>
      <c r="C135" s="297"/>
      <c r="D135" s="299"/>
      <c r="E135" s="289"/>
      <c r="F135" s="289"/>
      <c r="G135" s="288"/>
      <c r="H135" s="289"/>
      <c r="I135" s="284"/>
      <c r="J135" s="284"/>
      <c r="K135" s="284"/>
      <c r="L135" s="284"/>
      <c r="M135" s="284"/>
      <c r="N135" s="284"/>
      <c r="O135" s="284"/>
      <c r="P135" s="284"/>
      <c r="Q135" s="286"/>
      <c r="R135" s="96"/>
      <c r="S135" s="105"/>
      <c r="T135" s="80"/>
      <c r="U135" s="80"/>
      <c r="V135" s="80"/>
      <c r="W135" s="107">
        <f t="shared" si="17"/>
        <v>0</v>
      </c>
      <c r="X135" s="107">
        <f t="shared" si="18"/>
        <v>0</v>
      </c>
      <c r="Y135" s="107">
        <f t="shared" si="16"/>
        <v>0</v>
      </c>
      <c r="Z135" s="80"/>
      <c r="AA135" s="80"/>
    </row>
    <row r="136" spans="1:27" ht="18.75" hidden="1" x14ac:dyDescent="0.25">
      <c r="A136" s="296"/>
      <c r="B136" s="287"/>
      <c r="C136" s="298"/>
      <c r="D136" s="300"/>
      <c r="E136" s="290"/>
      <c r="F136" s="290"/>
      <c r="G136" s="291"/>
      <c r="H136" s="290"/>
      <c r="I136" s="285"/>
      <c r="J136" s="285"/>
      <c r="K136" s="285"/>
      <c r="L136" s="285"/>
      <c r="M136" s="285"/>
      <c r="N136" s="285"/>
      <c r="O136" s="285"/>
      <c r="P136" s="285"/>
      <c r="Q136" s="287"/>
      <c r="R136" s="96"/>
      <c r="S136" s="105"/>
      <c r="T136" s="80"/>
      <c r="U136" s="80"/>
      <c r="V136" s="80"/>
      <c r="W136" s="107">
        <f t="shared" si="17"/>
        <v>0</v>
      </c>
      <c r="X136" s="107">
        <f t="shared" si="18"/>
        <v>0</v>
      </c>
      <c r="Y136" s="107">
        <f t="shared" si="16"/>
        <v>0</v>
      </c>
      <c r="Z136" s="80"/>
      <c r="AA136" s="80"/>
    </row>
    <row r="137" spans="1:27" ht="169.5" customHeight="1" x14ac:dyDescent="0.25">
      <c r="A137" s="202"/>
      <c r="B137" s="213" t="s">
        <v>358</v>
      </c>
      <c r="C137" s="216" t="s">
        <v>25</v>
      </c>
      <c r="D137" s="213" t="s">
        <v>359</v>
      </c>
      <c r="E137" s="218" t="s">
        <v>25</v>
      </c>
      <c r="F137" s="212">
        <v>44196</v>
      </c>
      <c r="G137" s="218" t="s">
        <v>25</v>
      </c>
      <c r="H137" s="212"/>
      <c r="I137" s="211" t="s">
        <v>25</v>
      </c>
      <c r="J137" s="211" t="s">
        <v>25</v>
      </c>
      <c r="K137" s="211" t="s">
        <v>25</v>
      </c>
      <c r="L137" s="211" t="s">
        <v>25</v>
      </c>
      <c r="M137" s="211" t="s">
        <v>25</v>
      </c>
      <c r="N137" s="211" t="s">
        <v>25</v>
      </c>
      <c r="O137" s="211" t="s">
        <v>25</v>
      </c>
      <c r="P137" s="211" t="s">
        <v>25</v>
      </c>
      <c r="Q137" s="211"/>
      <c r="R137" s="96"/>
      <c r="S137" s="105"/>
      <c r="T137" s="80"/>
      <c r="U137" s="80"/>
      <c r="V137" s="80"/>
      <c r="W137" s="107"/>
      <c r="X137" s="107"/>
      <c r="Y137" s="107"/>
      <c r="Z137" s="80"/>
      <c r="AA137" s="80"/>
    </row>
    <row r="138" spans="1:27" ht="319.5" customHeight="1" x14ac:dyDescent="0.25">
      <c r="A138" s="134"/>
      <c r="B138" s="122" t="s">
        <v>360</v>
      </c>
      <c r="C138" s="194" t="s">
        <v>25</v>
      </c>
      <c r="D138" s="122" t="s">
        <v>361</v>
      </c>
      <c r="E138" s="193" t="s">
        <v>25</v>
      </c>
      <c r="F138" s="191">
        <v>44196</v>
      </c>
      <c r="G138" s="193" t="s">
        <v>25</v>
      </c>
      <c r="H138" s="191"/>
      <c r="I138" s="198" t="s">
        <v>25</v>
      </c>
      <c r="J138" s="198" t="s">
        <v>25</v>
      </c>
      <c r="K138" s="198" t="s">
        <v>25</v>
      </c>
      <c r="L138" s="198" t="s">
        <v>25</v>
      </c>
      <c r="M138" s="198" t="s">
        <v>25</v>
      </c>
      <c r="N138" s="198" t="s">
        <v>25</v>
      </c>
      <c r="O138" s="198" t="s">
        <v>25</v>
      </c>
      <c r="P138" s="118" t="s">
        <v>25</v>
      </c>
      <c r="Q138" s="198"/>
      <c r="R138" s="96"/>
      <c r="S138" s="105"/>
      <c r="T138" s="80"/>
      <c r="U138" s="80"/>
      <c r="V138" s="80"/>
      <c r="W138" s="107"/>
      <c r="X138" s="107"/>
      <c r="Y138" s="107"/>
      <c r="Z138" s="80"/>
      <c r="AA138" s="80"/>
    </row>
    <row r="139" spans="1:27" ht="156" customHeight="1" x14ac:dyDescent="0.25">
      <c r="A139" s="123"/>
      <c r="B139" s="121"/>
      <c r="C139" s="196"/>
      <c r="D139" s="135" t="s">
        <v>362</v>
      </c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  <c r="R139" s="96"/>
      <c r="S139" s="105"/>
      <c r="T139" s="80"/>
      <c r="U139" s="80"/>
      <c r="V139" s="80"/>
      <c r="W139" s="107">
        <f>I139+K139+M139+O139</f>
        <v>0</v>
      </c>
      <c r="X139" s="107">
        <f>J139+L139+N139+P139</f>
        <v>0</v>
      </c>
      <c r="Y139" s="107">
        <f t="shared" si="16"/>
        <v>0</v>
      </c>
      <c r="Z139" s="80"/>
      <c r="AA139" s="80"/>
    </row>
    <row r="140" spans="1:27" ht="20.25" x14ac:dyDescent="0.3">
      <c r="A140" s="136"/>
      <c r="B140" s="279" t="s">
        <v>363</v>
      </c>
      <c r="C140" s="280"/>
      <c r="D140" s="280"/>
      <c r="E140" s="281"/>
      <c r="F140" s="281"/>
      <c r="G140" s="281"/>
      <c r="H140" s="282"/>
      <c r="I140" s="133">
        <f>I10+I12+I63+I91</f>
        <v>11855805</v>
      </c>
      <c r="J140" s="133">
        <f t="shared" ref="J140:P140" si="19">J12+J63+J91+J11</f>
        <v>11966162.500000002</v>
      </c>
      <c r="K140" s="133">
        <f t="shared" si="19"/>
        <v>13493764.000000002</v>
      </c>
      <c r="L140" s="133">
        <f t="shared" si="19"/>
        <v>0</v>
      </c>
      <c r="M140" s="133">
        <f t="shared" si="19"/>
        <v>13340776.600000001</v>
      </c>
      <c r="N140" s="133">
        <f t="shared" si="19"/>
        <v>0</v>
      </c>
      <c r="O140" s="133">
        <f t="shared" si="19"/>
        <v>15959528.399999999</v>
      </c>
      <c r="P140" s="133">
        <f t="shared" si="19"/>
        <v>0</v>
      </c>
      <c r="Q140" s="206"/>
      <c r="R140" s="96">
        <f>I140+K140+M140+O140</f>
        <v>54649874</v>
      </c>
      <c r="S140" s="97"/>
      <c r="T140" s="80"/>
      <c r="U140" s="80"/>
      <c r="V140" s="80"/>
      <c r="W140" s="107">
        <f>I140+K140+M140+O140</f>
        <v>54649874</v>
      </c>
      <c r="X140" s="107">
        <f>X91+X63+X12+X11</f>
        <v>11966162.500000002</v>
      </c>
      <c r="Y140" s="107">
        <f t="shared" si="16"/>
        <v>42683711.5</v>
      </c>
      <c r="Z140" s="80"/>
      <c r="AA140" s="80"/>
    </row>
    <row r="141" spans="1:27" ht="111" customHeight="1" x14ac:dyDescent="0.25">
      <c r="A141" s="292"/>
      <c r="B141" s="292"/>
      <c r="C141" s="292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96"/>
      <c r="S141" s="97"/>
      <c r="T141" s="80"/>
      <c r="U141" s="80"/>
      <c r="V141" s="80"/>
      <c r="W141" s="90"/>
      <c r="X141" s="90"/>
      <c r="Y141" s="90"/>
      <c r="Z141" s="80"/>
      <c r="AA141" s="80"/>
    </row>
    <row r="142" spans="1:27" ht="23.25" x14ac:dyDescent="0.35">
      <c r="A142" s="283" t="s">
        <v>374</v>
      </c>
      <c r="B142" s="283"/>
      <c r="C142" s="283"/>
      <c r="D142" s="283"/>
      <c r="E142" s="137"/>
      <c r="F142" s="137"/>
      <c r="G142" s="137"/>
      <c r="H142" s="137"/>
      <c r="I142" s="138"/>
      <c r="J142" s="138"/>
      <c r="K142" s="138"/>
      <c r="L142" s="138"/>
      <c r="M142" s="138"/>
      <c r="N142" s="138"/>
      <c r="O142" s="138"/>
      <c r="P142" s="138"/>
      <c r="Q142" s="129"/>
      <c r="R142" s="96"/>
      <c r="S142" s="97"/>
      <c r="T142" s="80"/>
      <c r="U142" s="80"/>
      <c r="V142" s="80"/>
      <c r="W142" s="90"/>
      <c r="X142" s="90"/>
      <c r="Y142" s="90"/>
      <c r="Z142" s="80"/>
      <c r="AA142" s="80"/>
    </row>
    <row r="143" spans="1:27" ht="27.75" x14ac:dyDescent="0.4">
      <c r="A143" s="283"/>
      <c r="B143" s="283"/>
      <c r="C143" s="283"/>
      <c r="D143" s="283"/>
      <c r="E143" s="92"/>
      <c r="F143" s="92"/>
      <c r="G143" s="92"/>
      <c r="H143" s="92"/>
      <c r="I143" s="139"/>
      <c r="J143" s="139"/>
      <c r="K143" s="139"/>
      <c r="L143" s="139"/>
      <c r="M143" s="139"/>
      <c r="N143" s="139"/>
      <c r="O143" s="139"/>
      <c r="P143" s="139"/>
      <c r="Q143" s="140" t="s">
        <v>375</v>
      </c>
      <c r="R143" s="141"/>
      <c r="S143" s="142"/>
      <c r="T143" s="143"/>
      <c r="U143" s="80"/>
      <c r="V143" s="80"/>
      <c r="W143" s="90"/>
      <c r="X143" s="107"/>
      <c r="Y143" s="90"/>
      <c r="Z143" s="80"/>
      <c r="AA143" s="80"/>
    </row>
    <row r="144" spans="1:27" ht="26.25" x14ac:dyDescent="0.4">
      <c r="A144" s="92"/>
      <c r="B144" s="92"/>
      <c r="C144" s="92"/>
      <c r="D144" s="92"/>
      <c r="E144" s="92"/>
      <c r="F144" s="92"/>
      <c r="G144" s="92"/>
      <c r="H144" s="92"/>
      <c r="I144" s="139"/>
      <c r="J144" s="139"/>
      <c r="K144" s="139"/>
      <c r="L144" s="139"/>
      <c r="M144" s="139"/>
      <c r="N144" s="139"/>
      <c r="O144" s="139"/>
      <c r="P144" s="139"/>
      <c r="Q144" s="144"/>
      <c r="R144" s="141"/>
      <c r="S144" s="142"/>
      <c r="T144" s="143"/>
      <c r="U144" s="80"/>
      <c r="V144" s="80"/>
      <c r="W144" s="90"/>
      <c r="X144" s="90"/>
      <c r="Y144" s="90"/>
      <c r="Z144" s="80"/>
      <c r="AA144" s="80"/>
    </row>
    <row r="145" spans="1:27" ht="18.75" x14ac:dyDescent="0.3">
      <c r="A145" s="197"/>
      <c r="B145" s="145"/>
      <c r="C145" s="104"/>
      <c r="D145" s="145"/>
      <c r="E145" s="104"/>
      <c r="F145" s="104"/>
      <c r="G145" s="104"/>
      <c r="H145" s="104"/>
      <c r="I145" s="139"/>
      <c r="J145" s="139"/>
      <c r="K145" s="139"/>
      <c r="L145" s="139"/>
      <c r="M145" s="139"/>
      <c r="N145" s="139"/>
      <c r="O145" s="139"/>
      <c r="P145" s="139"/>
      <c r="Q145" s="129"/>
      <c r="R145" s="96"/>
      <c r="S145" s="97"/>
      <c r="T145" s="80"/>
      <c r="U145" s="80"/>
      <c r="V145" s="80"/>
      <c r="W145" s="90"/>
      <c r="X145" s="90"/>
      <c r="Y145" s="90"/>
      <c r="Z145" s="80"/>
      <c r="AA145" s="80"/>
    </row>
    <row r="146" spans="1:27" ht="18.75" x14ac:dyDescent="0.3">
      <c r="A146" s="146"/>
      <c r="B146" s="147"/>
      <c r="C146" s="148"/>
      <c r="D146" s="147"/>
      <c r="E146" s="148"/>
      <c r="F146" s="148"/>
      <c r="G146" s="148"/>
      <c r="H146" s="148"/>
      <c r="I146" s="149"/>
      <c r="J146" s="149"/>
      <c r="K146" s="149"/>
      <c r="L146" s="149"/>
      <c r="M146" s="149"/>
      <c r="N146" s="149"/>
      <c r="O146" s="149"/>
      <c r="P146" s="149"/>
      <c r="Q146" s="206"/>
      <c r="R146" s="96"/>
      <c r="S146" s="97"/>
      <c r="T146" s="80"/>
      <c r="U146" s="80"/>
      <c r="V146" s="80"/>
      <c r="W146" s="90"/>
      <c r="X146" s="90"/>
      <c r="Y146" s="90"/>
      <c r="Z146" s="80"/>
      <c r="AA146" s="80"/>
    </row>
    <row r="147" spans="1:27" ht="18.75" x14ac:dyDescent="0.3">
      <c r="A147" s="136"/>
      <c r="B147" s="119"/>
      <c r="C147" s="150"/>
      <c r="D147" s="119"/>
      <c r="E147" s="150"/>
      <c r="F147" s="150"/>
      <c r="G147" s="150"/>
      <c r="H147" s="150"/>
      <c r="I147" s="151"/>
      <c r="J147" s="151"/>
      <c r="K147" s="151"/>
      <c r="L147" s="151"/>
      <c r="M147" s="151"/>
      <c r="N147" s="151"/>
      <c r="O147" s="151"/>
      <c r="P147" s="151"/>
      <c r="Q147" s="213"/>
      <c r="R147" s="96"/>
      <c r="S147" s="97"/>
      <c r="T147" s="80"/>
      <c r="U147" s="80"/>
      <c r="V147" s="80"/>
      <c r="W147" s="90"/>
      <c r="X147" s="90"/>
      <c r="Y147" s="90"/>
      <c r="Z147" s="80"/>
      <c r="AA147" s="80"/>
    </row>
    <row r="148" spans="1:27" ht="18.75" x14ac:dyDescent="0.3">
      <c r="A148" s="136"/>
      <c r="B148" s="119"/>
      <c r="C148" s="150"/>
      <c r="D148" s="119"/>
      <c r="E148" s="150"/>
      <c r="F148" s="150"/>
      <c r="G148" s="150"/>
      <c r="H148" s="150"/>
      <c r="I148" s="151"/>
      <c r="J148" s="151"/>
      <c r="K148" s="151"/>
      <c r="L148" s="151"/>
      <c r="M148" s="151"/>
      <c r="N148" s="151"/>
      <c r="O148" s="151"/>
      <c r="P148" s="151"/>
      <c r="Q148" s="213"/>
      <c r="R148" s="96"/>
      <c r="S148" s="97"/>
      <c r="T148" s="80"/>
      <c r="U148" s="80"/>
      <c r="V148" s="80"/>
      <c r="W148" s="90"/>
      <c r="X148" s="90"/>
      <c r="Y148" s="90"/>
      <c r="Z148" s="80"/>
      <c r="AA148" s="80"/>
    </row>
    <row r="149" spans="1:27" ht="18.75" x14ac:dyDescent="0.3">
      <c r="A149" s="136"/>
      <c r="B149" s="119"/>
      <c r="C149" s="150"/>
      <c r="D149" s="119"/>
      <c r="E149" s="150"/>
      <c r="F149" s="150"/>
      <c r="G149" s="150"/>
      <c r="H149" s="150"/>
      <c r="I149" s="151"/>
      <c r="J149" s="151"/>
      <c r="K149" s="151"/>
      <c r="L149" s="151"/>
      <c r="M149" s="151"/>
      <c r="N149" s="151"/>
      <c r="O149" s="151"/>
      <c r="P149" s="151"/>
      <c r="Q149" s="213"/>
      <c r="R149" s="96"/>
      <c r="S149" s="97"/>
      <c r="T149" s="80"/>
      <c r="U149" s="80"/>
      <c r="V149" s="80"/>
      <c r="W149" s="90"/>
      <c r="X149" s="90"/>
      <c r="Y149" s="90"/>
      <c r="Z149" s="80"/>
      <c r="AA149" s="80"/>
    </row>
    <row r="150" spans="1:27" ht="18.75" x14ac:dyDescent="0.3">
      <c r="A150" s="136"/>
      <c r="B150" s="119"/>
      <c r="C150" s="150"/>
      <c r="D150" s="119"/>
      <c r="E150" s="150"/>
      <c r="F150" s="150"/>
      <c r="G150" s="150"/>
      <c r="H150" s="150"/>
      <c r="I150" s="151"/>
      <c r="J150" s="151"/>
      <c r="K150" s="151"/>
      <c r="L150" s="151"/>
      <c r="M150" s="151"/>
      <c r="N150" s="151"/>
      <c r="O150" s="151"/>
      <c r="P150" s="151"/>
      <c r="Q150" s="213"/>
      <c r="R150" s="96"/>
      <c r="S150" s="97"/>
      <c r="T150" s="80"/>
      <c r="U150" s="80"/>
      <c r="V150" s="80"/>
      <c r="W150" s="90"/>
      <c r="X150" s="90"/>
      <c r="Y150" s="90"/>
      <c r="Z150" s="80"/>
      <c r="AA150" s="80"/>
    </row>
    <row r="151" spans="1:27" ht="18.75" x14ac:dyDescent="0.3">
      <c r="A151" s="136"/>
      <c r="B151" s="119"/>
      <c r="C151" s="150"/>
      <c r="D151" s="119"/>
      <c r="E151" s="150"/>
      <c r="F151" s="150"/>
      <c r="G151" s="150"/>
      <c r="H151" s="150"/>
      <c r="I151" s="151"/>
      <c r="J151" s="151"/>
      <c r="K151" s="151"/>
      <c r="L151" s="151"/>
      <c r="M151" s="151"/>
      <c r="N151" s="151"/>
      <c r="O151" s="151"/>
      <c r="P151" s="151"/>
      <c r="Q151" s="213"/>
      <c r="R151" s="96"/>
      <c r="S151" s="97"/>
      <c r="T151" s="80"/>
      <c r="U151" s="80"/>
      <c r="V151" s="80"/>
      <c r="W151" s="90"/>
      <c r="X151" s="90"/>
      <c r="Y151" s="90"/>
      <c r="Z151" s="80"/>
      <c r="AA151" s="80"/>
    </row>
    <row r="152" spans="1:27" ht="18.75" x14ac:dyDescent="0.3">
      <c r="A152" s="136"/>
      <c r="B152" s="119"/>
      <c r="C152" s="150"/>
      <c r="D152" s="119"/>
      <c r="E152" s="150"/>
      <c r="F152" s="150"/>
      <c r="G152" s="150"/>
      <c r="H152" s="150"/>
      <c r="I152" s="151"/>
      <c r="J152" s="151"/>
      <c r="K152" s="151"/>
      <c r="L152" s="151"/>
      <c r="M152" s="151"/>
      <c r="N152" s="151"/>
      <c r="O152" s="151"/>
      <c r="P152" s="151"/>
      <c r="Q152" s="213"/>
      <c r="R152" s="96"/>
      <c r="S152" s="97"/>
      <c r="T152" s="80"/>
      <c r="U152" s="80"/>
      <c r="V152" s="80"/>
      <c r="W152" s="90"/>
      <c r="X152" s="90"/>
      <c r="Y152" s="90"/>
      <c r="Z152" s="80"/>
      <c r="AA152" s="80"/>
    </row>
    <row r="153" spans="1:27" ht="18.75" x14ac:dyDescent="0.3">
      <c r="A153" s="136"/>
      <c r="B153" s="119"/>
      <c r="C153" s="150"/>
      <c r="D153" s="119"/>
      <c r="E153" s="150"/>
      <c r="F153" s="150"/>
      <c r="G153" s="150"/>
      <c r="H153" s="150"/>
      <c r="I153" s="151"/>
      <c r="J153" s="151"/>
      <c r="K153" s="151"/>
      <c r="L153" s="151"/>
      <c r="M153" s="151"/>
      <c r="N153" s="151"/>
      <c r="O153" s="151"/>
      <c r="P153" s="151"/>
      <c r="Q153" s="213"/>
      <c r="R153" s="96"/>
      <c r="S153" s="105"/>
      <c r="T153" s="80"/>
      <c r="U153" s="80"/>
      <c r="V153" s="80"/>
      <c r="W153" s="90"/>
      <c r="X153" s="90"/>
      <c r="Y153" s="90"/>
      <c r="Z153" s="80"/>
      <c r="AA153" s="80"/>
    </row>
    <row r="154" spans="1:27" ht="18.75" x14ac:dyDescent="0.3">
      <c r="A154" s="136"/>
      <c r="B154" s="119"/>
      <c r="C154" s="150"/>
      <c r="D154" s="119"/>
      <c r="E154" s="150"/>
      <c r="F154" s="150"/>
      <c r="G154" s="150"/>
      <c r="H154" s="150"/>
      <c r="I154" s="151"/>
      <c r="J154" s="151"/>
      <c r="K154" s="151"/>
      <c r="L154" s="151"/>
      <c r="M154" s="151"/>
      <c r="N154" s="151"/>
      <c r="O154" s="151"/>
      <c r="P154" s="151"/>
      <c r="Q154" s="213"/>
      <c r="R154" s="96"/>
      <c r="S154" s="105"/>
      <c r="T154" s="80"/>
      <c r="U154" s="80"/>
      <c r="V154" s="80"/>
      <c r="W154" s="90"/>
      <c r="X154" s="90"/>
      <c r="Y154" s="90"/>
      <c r="Z154" s="80"/>
      <c r="AA154" s="80"/>
    </row>
    <row r="155" spans="1:27" ht="18.75" x14ac:dyDescent="0.3">
      <c r="A155" s="136"/>
      <c r="B155" s="119"/>
      <c r="C155" s="150"/>
      <c r="D155" s="119"/>
      <c r="E155" s="150"/>
      <c r="F155" s="150"/>
      <c r="G155" s="150"/>
      <c r="H155" s="150"/>
      <c r="I155" s="151"/>
      <c r="J155" s="151"/>
      <c r="K155" s="151"/>
      <c r="L155" s="151"/>
      <c r="M155" s="151"/>
      <c r="N155" s="151"/>
      <c r="O155" s="151"/>
      <c r="P155" s="151"/>
      <c r="Q155" s="213"/>
      <c r="R155" s="96"/>
      <c r="S155" s="97"/>
      <c r="T155" s="80"/>
      <c r="U155" s="80"/>
      <c r="V155" s="80"/>
      <c r="W155" s="90"/>
      <c r="X155" s="90"/>
      <c r="Y155" s="90"/>
      <c r="Z155" s="80"/>
      <c r="AA155" s="80"/>
    </row>
    <row r="156" spans="1:27" ht="18.75" x14ac:dyDescent="0.3">
      <c r="A156" s="136"/>
      <c r="B156" s="119"/>
      <c r="C156" s="150"/>
      <c r="D156" s="119"/>
      <c r="E156" s="150"/>
      <c r="F156" s="150"/>
      <c r="G156" s="150"/>
      <c r="H156" s="150"/>
      <c r="I156" s="151"/>
      <c r="J156" s="151"/>
      <c r="K156" s="151"/>
      <c r="L156" s="151"/>
      <c r="M156" s="151"/>
      <c r="N156" s="151"/>
      <c r="O156" s="151"/>
      <c r="P156" s="151"/>
      <c r="Q156" s="213"/>
      <c r="R156" s="96"/>
      <c r="S156" s="97"/>
      <c r="T156" s="80"/>
      <c r="U156" s="80"/>
      <c r="V156" s="80"/>
      <c r="W156" s="90"/>
      <c r="X156" s="90"/>
      <c r="Y156" s="90"/>
      <c r="Z156" s="80"/>
      <c r="AA156" s="80"/>
    </row>
    <row r="157" spans="1:27" ht="18.75" x14ac:dyDescent="0.3">
      <c r="A157" s="136"/>
      <c r="B157" s="119"/>
      <c r="C157" s="150"/>
      <c r="D157" s="119"/>
      <c r="E157" s="150"/>
      <c r="F157" s="150"/>
      <c r="G157" s="150"/>
      <c r="H157" s="150"/>
      <c r="I157" s="151"/>
      <c r="J157" s="151"/>
      <c r="K157" s="151"/>
      <c r="L157" s="151"/>
      <c r="M157" s="151"/>
      <c r="N157" s="151"/>
      <c r="O157" s="151"/>
      <c r="P157" s="151"/>
      <c r="Q157" s="213"/>
      <c r="R157" s="96"/>
      <c r="S157" s="105"/>
      <c r="T157" s="80"/>
      <c r="U157" s="80"/>
      <c r="V157" s="80"/>
      <c r="W157" s="90"/>
      <c r="X157" s="90"/>
      <c r="Y157" s="90"/>
      <c r="Z157" s="80"/>
      <c r="AA157" s="80"/>
    </row>
    <row r="158" spans="1:27" ht="18.75" x14ac:dyDescent="0.3">
      <c r="A158" s="136"/>
      <c r="B158" s="119"/>
      <c r="C158" s="150"/>
      <c r="D158" s="119"/>
      <c r="E158" s="150"/>
      <c r="F158" s="150"/>
      <c r="G158" s="150"/>
      <c r="H158" s="150"/>
      <c r="I158" s="151"/>
      <c r="J158" s="151"/>
      <c r="K158" s="151"/>
      <c r="L158" s="151"/>
      <c r="M158" s="151"/>
      <c r="N158" s="151"/>
      <c r="O158" s="151"/>
      <c r="P158" s="151"/>
      <c r="Q158" s="213"/>
      <c r="R158" s="96"/>
      <c r="S158" s="97"/>
      <c r="T158" s="80"/>
      <c r="U158" s="80"/>
      <c r="V158" s="80"/>
      <c r="W158" s="90"/>
      <c r="X158" s="90"/>
      <c r="Y158" s="90"/>
      <c r="Z158" s="80"/>
      <c r="AA158" s="80"/>
    </row>
    <row r="159" spans="1:27" ht="18.75" x14ac:dyDescent="0.3">
      <c r="A159" s="136"/>
      <c r="B159" s="119"/>
      <c r="C159" s="150"/>
      <c r="D159" s="119"/>
      <c r="E159" s="150"/>
      <c r="F159" s="150"/>
      <c r="G159" s="150"/>
      <c r="H159" s="150"/>
      <c r="I159" s="151"/>
      <c r="J159" s="151"/>
      <c r="K159" s="151"/>
      <c r="L159" s="151"/>
      <c r="M159" s="151"/>
      <c r="N159" s="151"/>
      <c r="O159" s="151"/>
      <c r="P159" s="151"/>
      <c r="Q159" s="213"/>
      <c r="R159" s="96"/>
      <c r="S159" s="97"/>
      <c r="T159" s="80"/>
      <c r="U159" s="80"/>
      <c r="V159" s="80"/>
      <c r="W159" s="90"/>
      <c r="X159" s="90"/>
      <c r="Y159" s="90"/>
      <c r="Z159" s="80"/>
      <c r="AA159" s="80"/>
    </row>
    <row r="160" spans="1:27" ht="18.75" x14ac:dyDescent="0.3">
      <c r="A160" s="136"/>
      <c r="B160" s="119"/>
      <c r="C160" s="150"/>
      <c r="D160" s="119"/>
      <c r="E160" s="150"/>
      <c r="F160" s="150"/>
      <c r="G160" s="150"/>
      <c r="H160" s="150"/>
      <c r="I160" s="151"/>
      <c r="J160" s="151"/>
      <c r="K160" s="151"/>
      <c r="L160" s="151"/>
      <c r="M160" s="151"/>
      <c r="N160" s="151"/>
      <c r="O160" s="151"/>
      <c r="P160" s="151"/>
      <c r="Q160" s="213"/>
      <c r="R160" s="96"/>
      <c r="S160" s="97"/>
      <c r="T160" s="80"/>
      <c r="U160" s="80"/>
      <c r="V160" s="80"/>
      <c r="W160" s="90"/>
      <c r="X160" s="90"/>
      <c r="Y160" s="90"/>
      <c r="Z160" s="80"/>
      <c r="AA160" s="80"/>
    </row>
    <row r="161" spans="1:27" ht="18.75" x14ac:dyDescent="0.3">
      <c r="A161" s="136"/>
      <c r="B161" s="119"/>
      <c r="C161" s="150"/>
      <c r="D161" s="119"/>
      <c r="E161" s="150"/>
      <c r="F161" s="150"/>
      <c r="G161" s="150"/>
      <c r="H161" s="150"/>
      <c r="I161" s="151"/>
      <c r="J161" s="151"/>
      <c r="K161" s="151"/>
      <c r="L161" s="151"/>
      <c r="M161" s="151"/>
      <c r="N161" s="151"/>
      <c r="O161" s="151"/>
      <c r="P161" s="151"/>
      <c r="Q161" s="213"/>
      <c r="R161" s="96"/>
      <c r="S161" s="97"/>
      <c r="T161" s="80"/>
      <c r="U161" s="80"/>
      <c r="V161" s="80"/>
      <c r="W161" s="90"/>
      <c r="X161" s="90"/>
      <c r="Y161" s="90"/>
      <c r="Z161" s="80"/>
      <c r="AA161" s="80"/>
    </row>
    <row r="162" spans="1:27" ht="18.75" x14ac:dyDescent="0.3">
      <c r="A162" s="136"/>
      <c r="B162" s="119"/>
      <c r="C162" s="150"/>
      <c r="D162" s="119"/>
      <c r="E162" s="150"/>
      <c r="F162" s="150"/>
      <c r="G162" s="150"/>
      <c r="H162" s="150"/>
      <c r="I162" s="151"/>
      <c r="J162" s="151"/>
      <c r="K162" s="151"/>
      <c r="L162" s="151"/>
      <c r="M162" s="151"/>
      <c r="N162" s="151"/>
      <c r="O162" s="151"/>
      <c r="P162" s="151"/>
      <c r="Q162" s="213"/>
      <c r="R162" s="96"/>
      <c r="S162" s="97"/>
      <c r="T162" s="80"/>
      <c r="U162" s="80"/>
      <c r="V162" s="80"/>
      <c r="W162" s="90"/>
      <c r="X162" s="90"/>
      <c r="Y162" s="90"/>
      <c r="Z162" s="80"/>
      <c r="AA162" s="80"/>
    </row>
    <row r="163" spans="1:27" ht="18.75" x14ac:dyDescent="0.3">
      <c r="A163" s="136"/>
      <c r="B163" s="119"/>
      <c r="C163" s="150"/>
      <c r="D163" s="119"/>
      <c r="E163" s="150"/>
      <c r="F163" s="150"/>
      <c r="G163" s="150"/>
      <c r="H163" s="150"/>
      <c r="I163" s="151"/>
      <c r="J163" s="151"/>
      <c r="K163" s="151"/>
      <c r="L163" s="151"/>
      <c r="M163" s="151"/>
      <c r="N163" s="151"/>
      <c r="O163" s="151"/>
      <c r="P163" s="151"/>
      <c r="Q163" s="213"/>
      <c r="R163" s="96"/>
      <c r="S163" s="97"/>
      <c r="T163" s="80"/>
      <c r="U163" s="80"/>
      <c r="V163" s="80"/>
      <c r="W163" s="90"/>
      <c r="X163" s="90"/>
      <c r="Y163" s="90"/>
      <c r="Z163" s="80"/>
      <c r="AA163" s="80"/>
    </row>
    <row r="164" spans="1:27" ht="18.75" x14ac:dyDescent="0.3">
      <c r="A164" s="136"/>
      <c r="B164" s="119"/>
      <c r="C164" s="150"/>
      <c r="D164" s="119"/>
      <c r="E164" s="150"/>
      <c r="F164" s="150"/>
      <c r="G164" s="150"/>
      <c r="H164" s="150"/>
      <c r="I164" s="151"/>
      <c r="J164" s="151"/>
      <c r="K164" s="151"/>
      <c r="L164" s="151"/>
      <c r="M164" s="151"/>
      <c r="N164" s="151"/>
      <c r="O164" s="151"/>
      <c r="P164" s="151"/>
      <c r="Q164" s="213"/>
      <c r="R164" s="96"/>
      <c r="S164" s="97"/>
      <c r="T164" s="80"/>
      <c r="U164" s="80"/>
      <c r="V164" s="80"/>
      <c r="W164" s="90"/>
      <c r="X164" s="90"/>
      <c r="Y164" s="90"/>
      <c r="Z164" s="80"/>
      <c r="AA164" s="80"/>
    </row>
    <row r="165" spans="1:27" ht="18.75" x14ac:dyDescent="0.3">
      <c r="A165" s="136"/>
      <c r="B165" s="119"/>
      <c r="C165" s="150"/>
      <c r="D165" s="119"/>
      <c r="E165" s="150"/>
      <c r="F165" s="150"/>
      <c r="G165" s="150"/>
      <c r="H165" s="150"/>
      <c r="I165" s="151"/>
      <c r="J165" s="151"/>
      <c r="K165" s="151"/>
      <c r="L165" s="151"/>
      <c r="M165" s="151"/>
      <c r="N165" s="151"/>
      <c r="O165" s="151"/>
      <c r="P165" s="151"/>
      <c r="Q165" s="213"/>
      <c r="R165" s="96"/>
      <c r="S165" s="97"/>
      <c r="T165" s="80"/>
      <c r="U165" s="80"/>
      <c r="V165" s="80"/>
      <c r="W165" s="90"/>
      <c r="X165" s="90"/>
      <c r="Y165" s="90"/>
      <c r="Z165" s="80"/>
      <c r="AA165" s="80"/>
    </row>
    <row r="166" spans="1:27" ht="18.75" x14ac:dyDescent="0.3">
      <c r="A166" s="136"/>
      <c r="B166" s="119"/>
      <c r="C166" s="150"/>
      <c r="D166" s="119"/>
      <c r="E166" s="150"/>
      <c r="F166" s="150"/>
      <c r="G166" s="150"/>
      <c r="H166" s="150"/>
      <c r="I166" s="151"/>
      <c r="J166" s="151"/>
      <c r="K166" s="151"/>
      <c r="L166" s="151"/>
      <c r="M166" s="151"/>
      <c r="N166" s="151"/>
      <c r="O166" s="151"/>
      <c r="P166" s="151"/>
      <c r="Q166" s="213"/>
      <c r="R166" s="96"/>
      <c r="S166" s="97"/>
      <c r="T166" s="80"/>
      <c r="U166" s="80"/>
      <c r="V166" s="80"/>
      <c r="W166" s="90"/>
      <c r="X166" s="90"/>
      <c r="Y166" s="90"/>
      <c r="Z166" s="80"/>
      <c r="AA166" s="80"/>
    </row>
    <row r="167" spans="1:27" ht="18.75" x14ac:dyDescent="0.3">
      <c r="A167" s="136"/>
      <c r="B167" s="119"/>
      <c r="C167" s="150"/>
      <c r="D167" s="119"/>
      <c r="E167" s="150"/>
      <c r="F167" s="150"/>
      <c r="G167" s="150"/>
      <c r="H167" s="150"/>
      <c r="I167" s="151"/>
      <c r="J167" s="151"/>
      <c r="K167" s="151"/>
      <c r="L167" s="151"/>
      <c r="M167" s="151"/>
      <c r="N167" s="151"/>
      <c r="O167" s="151"/>
      <c r="P167" s="151"/>
      <c r="Q167" s="213"/>
      <c r="R167" s="96"/>
      <c r="S167" s="97"/>
      <c r="T167" s="80"/>
      <c r="U167" s="80"/>
      <c r="V167" s="80"/>
      <c r="W167" s="90"/>
      <c r="X167" s="90"/>
      <c r="Y167" s="90"/>
      <c r="Z167" s="80"/>
      <c r="AA167" s="80"/>
    </row>
    <row r="168" spans="1:27" ht="18.75" x14ac:dyDescent="0.3">
      <c r="A168" s="136"/>
      <c r="B168" s="119"/>
      <c r="C168" s="150"/>
      <c r="D168" s="119"/>
      <c r="E168" s="150"/>
      <c r="F168" s="150"/>
      <c r="G168" s="150"/>
      <c r="H168" s="150"/>
      <c r="I168" s="151"/>
      <c r="J168" s="151"/>
      <c r="K168" s="151"/>
      <c r="L168" s="151"/>
      <c r="M168" s="151"/>
      <c r="N168" s="151"/>
      <c r="O168" s="151"/>
      <c r="P168" s="151"/>
      <c r="Q168" s="213"/>
      <c r="R168" s="96"/>
      <c r="S168" s="97"/>
      <c r="T168" s="80"/>
      <c r="U168" s="80"/>
      <c r="V168" s="80"/>
      <c r="W168" s="90"/>
      <c r="X168" s="90"/>
      <c r="Y168" s="90"/>
      <c r="Z168" s="80"/>
      <c r="AA168" s="80"/>
    </row>
    <row r="169" spans="1:27" ht="18.75" x14ac:dyDescent="0.3">
      <c r="A169" s="136"/>
      <c r="B169" s="119"/>
      <c r="C169" s="150"/>
      <c r="D169" s="119"/>
      <c r="E169" s="150"/>
      <c r="F169" s="150"/>
      <c r="G169" s="150"/>
      <c r="H169" s="150"/>
      <c r="I169" s="151"/>
      <c r="J169" s="151"/>
      <c r="K169" s="151"/>
      <c r="L169" s="151"/>
      <c r="M169" s="151"/>
      <c r="N169" s="151"/>
      <c r="O169" s="151"/>
      <c r="P169" s="151"/>
      <c r="Q169" s="213"/>
      <c r="R169" s="96"/>
      <c r="S169" s="97"/>
      <c r="T169" s="80"/>
      <c r="U169" s="80"/>
      <c r="V169" s="80"/>
      <c r="W169" s="90"/>
      <c r="X169" s="90"/>
      <c r="Y169" s="90"/>
      <c r="Z169" s="80"/>
      <c r="AA169" s="80"/>
    </row>
    <row r="170" spans="1:27" ht="18.75" x14ac:dyDescent="0.3">
      <c r="A170" s="136"/>
      <c r="B170" s="119"/>
      <c r="C170" s="150"/>
      <c r="D170" s="119"/>
      <c r="E170" s="150"/>
      <c r="F170" s="150"/>
      <c r="G170" s="150"/>
      <c r="H170" s="150"/>
      <c r="I170" s="151"/>
      <c r="J170" s="151"/>
      <c r="K170" s="151"/>
      <c r="L170" s="151"/>
      <c r="M170" s="151"/>
      <c r="N170" s="151"/>
      <c r="O170" s="151"/>
      <c r="P170" s="151"/>
      <c r="Q170" s="213"/>
      <c r="R170" s="96"/>
      <c r="S170" s="97"/>
      <c r="T170" s="80"/>
      <c r="U170" s="80"/>
      <c r="V170" s="80"/>
      <c r="W170" s="90"/>
      <c r="X170" s="90"/>
      <c r="Y170" s="90"/>
      <c r="Z170" s="80"/>
      <c r="AA170" s="80"/>
    </row>
    <row r="171" spans="1:27" ht="18.75" x14ac:dyDescent="0.3">
      <c r="A171" s="136"/>
      <c r="B171" s="119"/>
      <c r="C171" s="150"/>
      <c r="D171" s="119"/>
      <c r="E171" s="150"/>
      <c r="F171" s="150"/>
      <c r="G171" s="150"/>
      <c r="H171" s="150"/>
      <c r="I171" s="151"/>
      <c r="J171" s="151"/>
      <c r="K171" s="151"/>
      <c r="L171" s="151"/>
      <c r="M171" s="151"/>
      <c r="N171" s="151"/>
      <c r="O171" s="151"/>
      <c r="P171" s="151"/>
      <c r="Q171" s="213"/>
      <c r="R171" s="96"/>
      <c r="S171" s="97"/>
      <c r="T171" s="80"/>
      <c r="U171" s="80"/>
      <c r="V171" s="80"/>
      <c r="W171" s="90"/>
      <c r="X171" s="90"/>
      <c r="Y171" s="90"/>
      <c r="Z171" s="80"/>
      <c r="AA171" s="80"/>
    </row>
    <row r="172" spans="1:27" ht="18.75" x14ac:dyDescent="0.3">
      <c r="A172" s="136"/>
      <c r="B172" s="119"/>
      <c r="C172" s="150"/>
      <c r="D172" s="119"/>
      <c r="E172" s="150"/>
      <c r="F172" s="150"/>
      <c r="G172" s="150"/>
      <c r="H172" s="150"/>
      <c r="I172" s="151"/>
      <c r="J172" s="151"/>
      <c r="K172" s="151"/>
      <c r="L172" s="151"/>
      <c r="M172" s="151"/>
      <c r="N172" s="151"/>
      <c r="O172" s="151"/>
      <c r="P172" s="151"/>
      <c r="Q172" s="213"/>
      <c r="R172" s="96"/>
      <c r="S172" s="97"/>
      <c r="T172" s="80"/>
      <c r="U172" s="80"/>
      <c r="V172" s="80"/>
      <c r="W172" s="90"/>
      <c r="X172" s="90"/>
      <c r="Y172" s="90"/>
      <c r="Z172" s="80"/>
      <c r="AA172" s="80"/>
    </row>
    <row r="173" spans="1:27" ht="18.75" x14ac:dyDescent="0.3">
      <c r="A173" s="136"/>
      <c r="B173" s="119"/>
      <c r="C173" s="150"/>
      <c r="D173" s="119"/>
      <c r="E173" s="150"/>
      <c r="F173" s="150"/>
      <c r="G173" s="150"/>
      <c r="H173" s="150"/>
      <c r="I173" s="151"/>
      <c r="J173" s="151"/>
      <c r="K173" s="151"/>
      <c r="L173" s="151"/>
      <c r="M173" s="151"/>
      <c r="N173" s="151"/>
      <c r="O173" s="151"/>
      <c r="P173" s="151"/>
      <c r="Q173" s="213"/>
      <c r="R173" s="96"/>
      <c r="S173" s="97"/>
      <c r="T173" s="80"/>
      <c r="U173" s="80"/>
      <c r="V173" s="80"/>
      <c r="W173" s="90"/>
      <c r="X173" s="90"/>
      <c r="Y173" s="90"/>
      <c r="Z173" s="80"/>
      <c r="AA173" s="80"/>
    </row>
    <row r="174" spans="1:27" ht="18.75" x14ac:dyDescent="0.3">
      <c r="A174" s="136"/>
      <c r="B174" s="119"/>
      <c r="C174" s="150"/>
      <c r="D174" s="119"/>
      <c r="E174" s="150"/>
      <c r="F174" s="150"/>
      <c r="G174" s="150"/>
      <c r="H174" s="150"/>
      <c r="I174" s="151"/>
      <c r="J174" s="151"/>
      <c r="K174" s="151"/>
      <c r="L174" s="151"/>
      <c r="M174" s="151"/>
      <c r="N174" s="151"/>
      <c r="O174" s="151"/>
      <c r="P174" s="151"/>
      <c r="Q174" s="213"/>
      <c r="R174" s="96"/>
      <c r="S174" s="97"/>
      <c r="T174" s="80"/>
      <c r="U174" s="80"/>
      <c r="V174" s="80"/>
      <c r="W174" s="90"/>
      <c r="X174" s="90"/>
      <c r="Y174" s="90"/>
      <c r="Z174" s="80"/>
      <c r="AA174" s="80"/>
    </row>
    <row r="175" spans="1:27" ht="18.75" x14ac:dyDescent="0.3">
      <c r="A175" s="136"/>
      <c r="B175" s="119"/>
      <c r="C175" s="150"/>
      <c r="D175" s="119"/>
      <c r="E175" s="150"/>
      <c r="F175" s="150"/>
      <c r="G175" s="150"/>
      <c r="H175" s="150"/>
      <c r="I175" s="151"/>
      <c r="J175" s="151"/>
      <c r="K175" s="151"/>
      <c r="L175" s="151"/>
      <c r="M175" s="151"/>
      <c r="N175" s="151"/>
      <c r="O175" s="151"/>
      <c r="P175" s="151"/>
      <c r="Q175" s="213"/>
      <c r="R175" s="96"/>
      <c r="S175" s="97"/>
      <c r="T175" s="80"/>
      <c r="U175" s="80"/>
      <c r="V175" s="80"/>
      <c r="W175" s="90"/>
      <c r="X175" s="90"/>
      <c r="Y175" s="90"/>
      <c r="Z175" s="80"/>
      <c r="AA175" s="80"/>
    </row>
    <row r="176" spans="1:27" ht="18.75" x14ac:dyDescent="0.3">
      <c r="A176" s="136"/>
      <c r="B176" s="119"/>
      <c r="C176" s="150"/>
      <c r="D176" s="119"/>
      <c r="E176" s="150"/>
      <c r="F176" s="150"/>
      <c r="G176" s="150"/>
      <c r="H176" s="150"/>
      <c r="I176" s="151"/>
      <c r="J176" s="151"/>
      <c r="K176" s="151"/>
      <c r="L176" s="151"/>
      <c r="M176" s="151"/>
      <c r="N176" s="151"/>
      <c r="O176" s="151"/>
      <c r="P176" s="151"/>
      <c r="Q176" s="213"/>
      <c r="R176" s="96"/>
      <c r="S176" s="97"/>
      <c r="T176" s="80"/>
      <c r="U176" s="80"/>
      <c r="V176" s="80"/>
      <c r="W176" s="90"/>
      <c r="X176" s="90"/>
      <c r="Y176" s="90"/>
      <c r="Z176" s="80"/>
      <c r="AA176" s="80"/>
    </row>
    <row r="177" spans="1:27" ht="18.75" x14ac:dyDescent="0.3">
      <c r="A177" s="136"/>
      <c r="B177" s="119"/>
      <c r="C177" s="150"/>
      <c r="D177" s="119"/>
      <c r="E177" s="150"/>
      <c r="F177" s="150"/>
      <c r="G177" s="150"/>
      <c r="H177" s="150"/>
      <c r="I177" s="151"/>
      <c r="J177" s="151"/>
      <c r="K177" s="151"/>
      <c r="L177" s="151"/>
      <c r="M177" s="151"/>
      <c r="N177" s="151"/>
      <c r="O177" s="151"/>
      <c r="P177" s="151"/>
      <c r="Q177" s="213"/>
      <c r="R177" s="96"/>
      <c r="S177" s="97"/>
      <c r="T177" s="80"/>
      <c r="U177" s="80"/>
      <c r="V177" s="80"/>
      <c r="W177" s="90"/>
      <c r="X177" s="90"/>
      <c r="Y177" s="90"/>
      <c r="Z177" s="80"/>
      <c r="AA177" s="80"/>
    </row>
    <row r="178" spans="1:27" ht="18.75" x14ac:dyDescent="0.3">
      <c r="A178" s="136"/>
      <c r="B178" s="119"/>
      <c r="C178" s="150"/>
      <c r="D178" s="119"/>
      <c r="E178" s="150"/>
      <c r="F178" s="150"/>
      <c r="G178" s="150"/>
      <c r="H178" s="150"/>
      <c r="I178" s="151"/>
      <c r="J178" s="151"/>
      <c r="K178" s="151"/>
      <c r="L178" s="151"/>
      <c r="M178" s="151"/>
      <c r="N178" s="151"/>
      <c r="O178" s="151"/>
      <c r="P178" s="151"/>
      <c r="Q178" s="213"/>
      <c r="R178" s="96"/>
      <c r="S178" s="97"/>
      <c r="T178" s="80"/>
      <c r="U178" s="80"/>
      <c r="V178" s="80"/>
      <c r="W178" s="90"/>
      <c r="X178" s="90"/>
      <c r="Y178" s="90"/>
      <c r="Z178" s="80"/>
      <c r="AA178" s="80"/>
    </row>
    <row r="179" spans="1:27" ht="18.75" x14ac:dyDescent="0.3">
      <c r="A179" s="136"/>
      <c r="B179" s="119"/>
      <c r="C179" s="150"/>
      <c r="D179" s="119"/>
      <c r="E179" s="150"/>
      <c r="F179" s="150"/>
      <c r="G179" s="150"/>
      <c r="H179" s="150"/>
      <c r="I179" s="151"/>
      <c r="J179" s="151"/>
      <c r="K179" s="151"/>
      <c r="L179" s="151"/>
      <c r="M179" s="151"/>
      <c r="N179" s="151"/>
      <c r="O179" s="151"/>
      <c r="P179" s="151"/>
      <c r="Q179" s="213"/>
      <c r="R179" s="96"/>
      <c r="S179" s="97"/>
      <c r="T179" s="80"/>
      <c r="U179" s="80"/>
      <c r="V179" s="80"/>
      <c r="W179" s="90"/>
      <c r="X179" s="90"/>
      <c r="Y179" s="90"/>
      <c r="Z179" s="80"/>
      <c r="AA179" s="80"/>
    </row>
    <row r="180" spans="1:27" ht="18.75" x14ac:dyDescent="0.3">
      <c r="A180" s="136"/>
      <c r="B180" s="119"/>
      <c r="C180" s="150"/>
      <c r="D180" s="119"/>
      <c r="E180" s="150"/>
      <c r="F180" s="150"/>
      <c r="G180" s="150"/>
      <c r="H180" s="150"/>
      <c r="I180" s="151"/>
      <c r="J180" s="151"/>
      <c r="K180" s="151"/>
      <c r="L180" s="151"/>
      <c r="M180" s="151"/>
      <c r="N180" s="151"/>
      <c r="O180" s="151"/>
      <c r="P180" s="151"/>
      <c r="Q180" s="213"/>
      <c r="R180" s="96"/>
      <c r="S180" s="97"/>
      <c r="T180" s="80"/>
      <c r="U180" s="80"/>
      <c r="V180" s="80"/>
      <c r="W180" s="90"/>
      <c r="X180" s="90"/>
      <c r="Y180" s="90"/>
      <c r="Z180" s="80"/>
      <c r="AA180" s="80"/>
    </row>
    <row r="181" spans="1:27" ht="18.75" x14ac:dyDescent="0.3">
      <c r="A181" s="136"/>
      <c r="B181" s="119"/>
      <c r="C181" s="150"/>
      <c r="D181" s="119"/>
      <c r="E181" s="150"/>
      <c r="F181" s="150"/>
      <c r="G181" s="150"/>
      <c r="H181" s="150"/>
      <c r="I181" s="151"/>
      <c r="J181" s="151"/>
      <c r="K181" s="151"/>
      <c r="L181" s="151"/>
      <c r="M181" s="151"/>
      <c r="N181" s="151"/>
      <c r="O181" s="151"/>
      <c r="P181" s="151"/>
      <c r="Q181" s="213"/>
      <c r="R181" s="96"/>
      <c r="S181" s="97"/>
      <c r="T181" s="80"/>
      <c r="U181" s="80"/>
      <c r="V181" s="80"/>
      <c r="W181" s="90"/>
      <c r="X181" s="90"/>
      <c r="Y181" s="90"/>
      <c r="Z181" s="80"/>
      <c r="AA181" s="80"/>
    </row>
    <row r="182" spans="1:27" ht="18.75" x14ac:dyDescent="0.3">
      <c r="A182" s="136"/>
      <c r="B182" s="119"/>
      <c r="C182" s="150"/>
      <c r="D182" s="119"/>
      <c r="E182" s="150"/>
      <c r="F182" s="150"/>
      <c r="G182" s="150"/>
      <c r="H182" s="150"/>
      <c r="I182" s="151"/>
      <c r="J182" s="151"/>
      <c r="K182" s="151"/>
      <c r="L182" s="151"/>
      <c r="M182" s="151"/>
      <c r="N182" s="151"/>
      <c r="O182" s="151"/>
      <c r="P182" s="151"/>
      <c r="Q182" s="213"/>
      <c r="R182" s="96"/>
      <c r="S182" s="97"/>
      <c r="T182" s="80"/>
      <c r="U182" s="80"/>
      <c r="V182" s="80"/>
      <c r="W182" s="90"/>
      <c r="X182" s="90"/>
      <c r="Y182" s="90"/>
      <c r="Z182" s="80"/>
      <c r="AA182" s="80"/>
    </row>
    <row r="183" spans="1:27" ht="18.75" x14ac:dyDescent="0.3">
      <c r="A183" s="136"/>
      <c r="B183" s="119"/>
      <c r="C183" s="150"/>
      <c r="D183" s="119"/>
      <c r="E183" s="150"/>
      <c r="F183" s="150"/>
      <c r="G183" s="150"/>
      <c r="H183" s="150"/>
      <c r="I183" s="151"/>
      <c r="J183" s="151"/>
      <c r="K183" s="151"/>
      <c r="L183" s="151"/>
      <c r="M183" s="151"/>
      <c r="N183" s="151"/>
      <c r="O183" s="151"/>
      <c r="P183" s="151"/>
      <c r="Q183" s="213"/>
      <c r="R183" s="96"/>
      <c r="S183" s="97"/>
      <c r="T183" s="80"/>
      <c r="U183" s="80"/>
      <c r="V183" s="80"/>
      <c r="W183" s="90"/>
      <c r="X183" s="90"/>
      <c r="Y183" s="90"/>
      <c r="Z183" s="80"/>
      <c r="AA183" s="80"/>
    </row>
  </sheetData>
  <protectedRanges>
    <protectedRange sqref="N1:N9 N11 N13:N62 N64:N90 N99:N183 N92:N97" name="Диапазон1"/>
  </protectedRanges>
  <mergeCells count="455">
    <mergeCell ref="E24:E25"/>
    <mergeCell ref="F24:F25"/>
    <mergeCell ref="G24:G25"/>
    <mergeCell ref="H24:H25"/>
    <mergeCell ref="F22:F23"/>
    <mergeCell ref="G22:G23"/>
    <mergeCell ref="H22:H23"/>
    <mergeCell ref="Q6:Q8"/>
    <mergeCell ref="I7:J7"/>
    <mergeCell ref="K7:L7"/>
    <mergeCell ref="M7:N7"/>
    <mergeCell ref="O7:P7"/>
    <mergeCell ref="J1:K1"/>
    <mergeCell ref="I2:L2"/>
    <mergeCell ref="H3:M3"/>
    <mergeCell ref="J4:K4"/>
    <mergeCell ref="P26:P27"/>
    <mergeCell ref="Q26:Q27"/>
    <mergeCell ref="H26:H27"/>
    <mergeCell ref="I26:I27"/>
    <mergeCell ref="J26:J27"/>
    <mergeCell ref="K26:K27"/>
    <mergeCell ref="L26:L27"/>
    <mergeCell ref="M26:M27"/>
    <mergeCell ref="A6:A8"/>
    <mergeCell ref="B6:B8"/>
    <mergeCell ref="D6:D8"/>
    <mergeCell ref="E6:E8"/>
    <mergeCell ref="F6:F8"/>
    <mergeCell ref="G6:G8"/>
    <mergeCell ref="H6:H8"/>
    <mergeCell ref="I6:P6"/>
    <mergeCell ref="O22:O23"/>
    <mergeCell ref="P22:P23"/>
    <mergeCell ref="B12:H12"/>
    <mergeCell ref="A22:A23"/>
    <mergeCell ref="B22:B23"/>
    <mergeCell ref="C22:C23"/>
    <mergeCell ref="D22:D23"/>
    <mergeCell ref="E22:E23"/>
    <mergeCell ref="A39:A40"/>
    <mergeCell ref="B39:B40"/>
    <mergeCell ref="C39:C40"/>
    <mergeCell ref="D39:D40"/>
    <mergeCell ref="E39:E40"/>
    <mergeCell ref="L39:L40"/>
    <mergeCell ref="M39:M40"/>
    <mergeCell ref="N39:N40"/>
    <mergeCell ref="Q22:Q23"/>
    <mergeCell ref="A26:A27"/>
    <mergeCell ref="B26:B27"/>
    <mergeCell ref="C26:C27"/>
    <mergeCell ref="D26:D27"/>
    <mergeCell ref="E26:E27"/>
    <mergeCell ref="F26:F27"/>
    <mergeCell ref="G26:G27"/>
    <mergeCell ref="I22:I23"/>
    <mergeCell ref="J22:J23"/>
    <mergeCell ref="K22:K23"/>
    <mergeCell ref="L22:L23"/>
    <mergeCell ref="M22:M23"/>
    <mergeCell ref="N22:N23"/>
    <mergeCell ref="N26:N27"/>
    <mergeCell ref="O26:O27"/>
    <mergeCell ref="Q31:Q32"/>
    <mergeCell ref="F31:F32"/>
    <mergeCell ref="G31:G32"/>
    <mergeCell ref="H31:H32"/>
    <mergeCell ref="I31:I32"/>
    <mergeCell ref="J31:J32"/>
    <mergeCell ref="K31:K32"/>
    <mergeCell ref="M33:M34"/>
    <mergeCell ref="A31:A32"/>
    <mergeCell ref="B31:B32"/>
    <mergeCell ref="C31:C32"/>
    <mergeCell ref="D31:D32"/>
    <mergeCell ref="E31:E32"/>
    <mergeCell ref="O31:O32"/>
    <mergeCell ref="P31:P32"/>
    <mergeCell ref="L31:L32"/>
    <mergeCell ref="M31:M32"/>
    <mergeCell ref="N31:N32"/>
    <mergeCell ref="E33:E34"/>
    <mergeCell ref="F33:F34"/>
    <mergeCell ref="G33:G34"/>
    <mergeCell ref="H33:H34"/>
    <mergeCell ref="O39:O40"/>
    <mergeCell ref="P39:P40"/>
    <mergeCell ref="Q39:Q40"/>
    <mergeCell ref="F39:F40"/>
    <mergeCell ref="G39:G40"/>
    <mergeCell ref="H39:H40"/>
    <mergeCell ref="I39:I40"/>
    <mergeCell ref="J39:J40"/>
    <mergeCell ref="K39:K40"/>
    <mergeCell ref="M41:M42"/>
    <mergeCell ref="N41:N42"/>
    <mergeCell ref="O41:O42"/>
    <mergeCell ref="P41:P42"/>
    <mergeCell ref="Q41:Q42"/>
    <mergeCell ref="A43:A44"/>
    <mergeCell ref="B43:B44"/>
    <mergeCell ref="C43:C44"/>
    <mergeCell ref="D43:D44"/>
    <mergeCell ref="E43:E44"/>
    <mergeCell ref="G41:G42"/>
    <mergeCell ref="H41:H42"/>
    <mergeCell ref="I41:I42"/>
    <mergeCell ref="J41:J42"/>
    <mergeCell ref="K41:K42"/>
    <mergeCell ref="L41:L42"/>
    <mergeCell ref="A41:A42"/>
    <mergeCell ref="B41:B42"/>
    <mergeCell ref="C41:C42"/>
    <mergeCell ref="D41:D42"/>
    <mergeCell ref="E41:E42"/>
    <mergeCell ref="F41:F42"/>
    <mergeCell ref="Q43:Q44"/>
    <mergeCell ref="M43:M44"/>
    <mergeCell ref="O43:O44"/>
    <mergeCell ref="P43:P44"/>
    <mergeCell ref="F43:F44"/>
    <mergeCell ref="G43:G44"/>
    <mergeCell ref="H43:H44"/>
    <mergeCell ref="I43:I44"/>
    <mergeCell ref="J43:J44"/>
    <mergeCell ref="N47:N48"/>
    <mergeCell ref="O47:O48"/>
    <mergeCell ref="P47:P48"/>
    <mergeCell ref="F47:F48"/>
    <mergeCell ref="G47:G48"/>
    <mergeCell ref="K43:K44"/>
    <mergeCell ref="L43:L44"/>
    <mergeCell ref="Q47:Q48"/>
    <mergeCell ref="A49:A50"/>
    <mergeCell ref="B49:B50"/>
    <mergeCell ref="C49:C50"/>
    <mergeCell ref="D49:D50"/>
    <mergeCell ref="E49:E50"/>
    <mergeCell ref="F49:F50"/>
    <mergeCell ref="H47:H48"/>
    <mergeCell ref="I47:I48"/>
    <mergeCell ref="J47:J48"/>
    <mergeCell ref="K47:K48"/>
    <mergeCell ref="L47:L48"/>
    <mergeCell ref="M47:M48"/>
    <mergeCell ref="Q49:Q50"/>
    <mergeCell ref="N49:N50"/>
    <mergeCell ref="O49:O50"/>
    <mergeCell ref="P49:P50"/>
    <mergeCell ref="A47:A48"/>
    <mergeCell ref="B47:B48"/>
    <mergeCell ref="C47:C48"/>
    <mergeCell ref="D47:D48"/>
    <mergeCell ref="E47:E48"/>
    <mergeCell ref="D51:D52"/>
    <mergeCell ref="E51:E52"/>
    <mergeCell ref="F51:F52"/>
    <mergeCell ref="G51:G52"/>
    <mergeCell ref="L49:L50"/>
    <mergeCell ref="M49:M50"/>
    <mergeCell ref="G49:G50"/>
    <mergeCell ref="H49:H50"/>
    <mergeCell ref="I49:I50"/>
    <mergeCell ref="J49:J50"/>
    <mergeCell ref="K49:K50"/>
    <mergeCell ref="N51:N52"/>
    <mergeCell ref="O51:O52"/>
    <mergeCell ref="P51:P52"/>
    <mergeCell ref="Q51:Q52"/>
    <mergeCell ref="A53:A54"/>
    <mergeCell ref="B53:B54"/>
    <mergeCell ref="C53:C54"/>
    <mergeCell ref="D53:D54"/>
    <mergeCell ref="E53:E54"/>
    <mergeCell ref="F53:F54"/>
    <mergeCell ref="H51:H52"/>
    <mergeCell ref="I51:I52"/>
    <mergeCell ref="J51:J52"/>
    <mergeCell ref="K51:K52"/>
    <mergeCell ref="L51:L52"/>
    <mergeCell ref="M51:M52"/>
    <mergeCell ref="Q53:Q54"/>
    <mergeCell ref="M53:M54"/>
    <mergeCell ref="N53:N54"/>
    <mergeCell ref="O53:O54"/>
    <mergeCell ref="P53:P54"/>
    <mergeCell ref="A51:A52"/>
    <mergeCell ref="B51:B52"/>
    <mergeCell ref="C51:C52"/>
    <mergeCell ref="L53:L54"/>
    <mergeCell ref="G53:G54"/>
    <mergeCell ref="H53:H54"/>
    <mergeCell ref="I53:I54"/>
    <mergeCell ref="J53:J54"/>
    <mergeCell ref="K53:K54"/>
    <mergeCell ref="A56:A57"/>
    <mergeCell ref="B56:B57"/>
    <mergeCell ref="C56:C57"/>
    <mergeCell ref="D56:D57"/>
    <mergeCell ref="E56:E57"/>
    <mergeCell ref="F56:F57"/>
    <mergeCell ref="P56:P57"/>
    <mergeCell ref="Q56:Q57"/>
    <mergeCell ref="K56:K57"/>
    <mergeCell ref="L56:L57"/>
    <mergeCell ref="M56:M57"/>
    <mergeCell ref="A58:A59"/>
    <mergeCell ref="B58:B59"/>
    <mergeCell ref="C58:C59"/>
    <mergeCell ref="D58:D59"/>
    <mergeCell ref="E58:E59"/>
    <mergeCell ref="F58:F59"/>
    <mergeCell ref="H56:H57"/>
    <mergeCell ref="I56:I57"/>
    <mergeCell ref="J56:J57"/>
    <mergeCell ref="M58:M59"/>
    <mergeCell ref="N58:N59"/>
    <mergeCell ref="O58:O59"/>
    <mergeCell ref="P58:P59"/>
    <mergeCell ref="Q58:Q59"/>
    <mergeCell ref="G56:G57"/>
    <mergeCell ref="B63:H63"/>
    <mergeCell ref="G58:G59"/>
    <mergeCell ref="H58:H59"/>
    <mergeCell ref="I58:I59"/>
    <mergeCell ref="J58:J59"/>
    <mergeCell ref="K58:K59"/>
    <mergeCell ref="L58:L59"/>
    <mergeCell ref="N56:N57"/>
    <mergeCell ref="O56:O57"/>
    <mergeCell ref="A73:A74"/>
    <mergeCell ref="B73:B74"/>
    <mergeCell ref="C73:C74"/>
    <mergeCell ref="D73:D74"/>
    <mergeCell ref="E73:E74"/>
    <mergeCell ref="L73:L74"/>
    <mergeCell ref="M73:M74"/>
    <mergeCell ref="N73:N74"/>
    <mergeCell ref="O73:O74"/>
    <mergeCell ref="P73:P74"/>
    <mergeCell ref="Q73:Q74"/>
    <mergeCell ref="F73:F74"/>
    <mergeCell ref="G73:G74"/>
    <mergeCell ref="H73:H74"/>
    <mergeCell ref="I73:I74"/>
    <mergeCell ref="J73:J74"/>
    <mergeCell ref="K73:K74"/>
    <mergeCell ref="M79:M80"/>
    <mergeCell ref="N79:N80"/>
    <mergeCell ref="O79:O80"/>
    <mergeCell ref="P79:P80"/>
    <mergeCell ref="Q79:Q80"/>
    <mergeCell ref="K79:K80"/>
    <mergeCell ref="L79:L80"/>
    <mergeCell ref="A83:A84"/>
    <mergeCell ref="B83:B84"/>
    <mergeCell ref="C83:C84"/>
    <mergeCell ref="D83:D84"/>
    <mergeCell ref="E83:E84"/>
    <mergeCell ref="G79:G80"/>
    <mergeCell ref="H79:H80"/>
    <mergeCell ref="I79:I80"/>
    <mergeCell ref="J79:J80"/>
    <mergeCell ref="A79:A80"/>
    <mergeCell ref="B79:B80"/>
    <mergeCell ref="C79:C80"/>
    <mergeCell ref="D79:D80"/>
    <mergeCell ref="E79:E80"/>
    <mergeCell ref="F79:F80"/>
    <mergeCell ref="L83:L84"/>
    <mergeCell ref="M83:M84"/>
    <mergeCell ref="N83:N84"/>
    <mergeCell ref="O83:O84"/>
    <mergeCell ref="P83:P84"/>
    <mergeCell ref="Q83:Q84"/>
    <mergeCell ref="F83:F84"/>
    <mergeCell ref="G83:G84"/>
    <mergeCell ref="H83:H84"/>
    <mergeCell ref="I83:I84"/>
    <mergeCell ref="J83:J84"/>
    <mergeCell ref="K83:K84"/>
    <mergeCell ref="N101:N102"/>
    <mergeCell ref="B91:H91"/>
    <mergeCell ref="A95:A96"/>
    <mergeCell ref="B95:B96"/>
    <mergeCell ref="C95:C96"/>
    <mergeCell ref="D95:D96"/>
    <mergeCell ref="E95:E96"/>
    <mergeCell ref="F95:F96"/>
    <mergeCell ref="G95:G96"/>
    <mergeCell ref="H95:H96"/>
    <mergeCell ref="I101:I102"/>
    <mergeCell ref="J101:J102"/>
    <mergeCell ref="O95:O96"/>
    <mergeCell ref="N106:N107"/>
    <mergeCell ref="O106:O107"/>
    <mergeCell ref="P95:P96"/>
    <mergeCell ref="Q95:Q96"/>
    <mergeCell ref="B101:B102"/>
    <mergeCell ref="C101:C102"/>
    <mergeCell ref="D101:D102"/>
    <mergeCell ref="E101:E102"/>
    <mergeCell ref="F101:F102"/>
    <mergeCell ref="G101:G102"/>
    <mergeCell ref="H101:H102"/>
    <mergeCell ref="I95:I96"/>
    <mergeCell ref="J95:J96"/>
    <mergeCell ref="K95:K96"/>
    <mergeCell ref="L95:L96"/>
    <mergeCell ref="M95:M96"/>
    <mergeCell ref="N95:N96"/>
    <mergeCell ref="O101:O102"/>
    <mergeCell ref="P101:P102"/>
    <mergeCell ref="Q101:Q102"/>
    <mergeCell ref="K101:K102"/>
    <mergeCell ref="L101:L102"/>
    <mergeCell ref="M101:M102"/>
    <mergeCell ref="A110:A111"/>
    <mergeCell ref="B110:B111"/>
    <mergeCell ref="C110:C111"/>
    <mergeCell ref="D110:D111"/>
    <mergeCell ref="E110:E111"/>
    <mergeCell ref="P106:P107"/>
    <mergeCell ref="Q106:Q107"/>
    <mergeCell ref="H106:H107"/>
    <mergeCell ref="I106:I107"/>
    <mergeCell ref="J106:J107"/>
    <mergeCell ref="K106:K107"/>
    <mergeCell ref="L106:L107"/>
    <mergeCell ref="M106:M107"/>
    <mergeCell ref="A106:A107"/>
    <mergeCell ref="B106:B107"/>
    <mergeCell ref="C106:C107"/>
    <mergeCell ref="D106:D107"/>
    <mergeCell ref="E106:E107"/>
    <mergeCell ref="F106:F107"/>
    <mergeCell ref="G106:G107"/>
    <mergeCell ref="L110:L111"/>
    <mergeCell ref="M110:M111"/>
    <mergeCell ref="N110:N111"/>
    <mergeCell ref="O110:O111"/>
    <mergeCell ref="P110:P111"/>
    <mergeCell ref="Q110:Q111"/>
    <mergeCell ref="F110:F111"/>
    <mergeCell ref="G110:G111"/>
    <mergeCell ref="H110:H111"/>
    <mergeCell ref="I110:I111"/>
    <mergeCell ref="J110:J111"/>
    <mergeCell ref="K110:K111"/>
    <mergeCell ref="M119:M120"/>
    <mergeCell ref="N119:N120"/>
    <mergeCell ref="O119:O120"/>
    <mergeCell ref="P119:P120"/>
    <mergeCell ref="Q119:Q120"/>
    <mergeCell ref="K119:K120"/>
    <mergeCell ref="L119:L120"/>
    <mergeCell ref="A123:A124"/>
    <mergeCell ref="B123:B124"/>
    <mergeCell ref="C123:C124"/>
    <mergeCell ref="D123:D124"/>
    <mergeCell ref="E123:E124"/>
    <mergeCell ref="G119:G120"/>
    <mergeCell ref="H119:H120"/>
    <mergeCell ref="I119:I120"/>
    <mergeCell ref="J119:J120"/>
    <mergeCell ref="A119:A120"/>
    <mergeCell ref="B119:B120"/>
    <mergeCell ref="C119:C120"/>
    <mergeCell ref="D119:D120"/>
    <mergeCell ref="E119:E120"/>
    <mergeCell ref="F119:F120"/>
    <mergeCell ref="L123:L124"/>
    <mergeCell ref="M123:M124"/>
    <mergeCell ref="N123:N124"/>
    <mergeCell ref="O123:O124"/>
    <mergeCell ref="P123:P124"/>
    <mergeCell ref="Q123:Q124"/>
    <mergeCell ref="F123:F124"/>
    <mergeCell ref="G123:G124"/>
    <mergeCell ref="H123:H124"/>
    <mergeCell ref="I123:I124"/>
    <mergeCell ref="J123:J124"/>
    <mergeCell ref="K123:K124"/>
    <mergeCell ref="M126:M127"/>
    <mergeCell ref="N126:N127"/>
    <mergeCell ref="O126:O127"/>
    <mergeCell ref="P126:P127"/>
    <mergeCell ref="Q126:Q127"/>
    <mergeCell ref="A130:A131"/>
    <mergeCell ref="B130:B131"/>
    <mergeCell ref="C130:C131"/>
    <mergeCell ref="D130:D131"/>
    <mergeCell ref="E130:E131"/>
    <mergeCell ref="G126:G127"/>
    <mergeCell ref="H126:H127"/>
    <mergeCell ref="I126:I127"/>
    <mergeCell ref="J126:J127"/>
    <mergeCell ref="K126:K127"/>
    <mergeCell ref="L126:L127"/>
    <mergeCell ref="A126:A127"/>
    <mergeCell ref="B126:B127"/>
    <mergeCell ref="C126:C127"/>
    <mergeCell ref="D126:D127"/>
    <mergeCell ref="E126:E127"/>
    <mergeCell ref="F126:F127"/>
    <mergeCell ref="L130:L131"/>
    <mergeCell ref="M130:M131"/>
    <mergeCell ref="N130:N131"/>
    <mergeCell ref="O130:O131"/>
    <mergeCell ref="P130:P131"/>
    <mergeCell ref="Q130:Q131"/>
    <mergeCell ref="F130:F131"/>
    <mergeCell ref="G130:G131"/>
    <mergeCell ref="H130:H131"/>
    <mergeCell ref="I130:I131"/>
    <mergeCell ref="J130:J131"/>
    <mergeCell ref="K130:K131"/>
    <mergeCell ref="M132:M133"/>
    <mergeCell ref="N132:N133"/>
    <mergeCell ref="O132:O133"/>
    <mergeCell ref="P132:P133"/>
    <mergeCell ref="Q132:Q133"/>
    <mergeCell ref="A134:A136"/>
    <mergeCell ref="B134:B136"/>
    <mergeCell ref="C134:C136"/>
    <mergeCell ref="D134:D136"/>
    <mergeCell ref="E134:E136"/>
    <mergeCell ref="G132:G133"/>
    <mergeCell ref="H132:H133"/>
    <mergeCell ref="I132:I133"/>
    <mergeCell ref="J132:J133"/>
    <mergeCell ref="K132:K133"/>
    <mergeCell ref="L132:L133"/>
    <mergeCell ref="A132:A133"/>
    <mergeCell ref="B132:B133"/>
    <mergeCell ref="C132:C133"/>
    <mergeCell ref="D132:D133"/>
    <mergeCell ref="E132:E133"/>
    <mergeCell ref="F132:F133"/>
    <mergeCell ref="B140:H140"/>
    <mergeCell ref="A142:D143"/>
    <mergeCell ref="L134:L136"/>
    <mergeCell ref="M134:M136"/>
    <mergeCell ref="N134:N136"/>
    <mergeCell ref="O134:O136"/>
    <mergeCell ref="P134:P136"/>
    <mergeCell ref="Q134:Q136"/>
    <mergeCell ref="F134:F136"/>
    <mergeCell ref="G134:G136"/>
    <mergeCell ref="H134:H136"/>
    <mergeCell ref="I134:I136"/>
    <mergeCell ref="J134:J136"/>
    <mergeCell ref="K134:K136"/>
    <mergeCell ref="A141:Q141"/>
  </mergeCells>
  <hyperlinks>
    <hyperlink ref="C6" r:id="rId1" display="consultantplus://offline/ref=296E051552D9B0DE54C4EEA366783458DCF3E2F270B1C5BE0EE0B1036681A6753D4434517D8E791EF555ABSAVCG"/>
  </hyperlinks>
  <pageMargins left="0.70866141732283472" right="0.70866141732283472" top="0.74803149606299213" bottom="0.74803149606299213" header="0.31496062992125984" footer="0.31496062992125984"/>
  <pageSetup paperSize="9" scale="35" orientation="landscape" r:id="rId2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Финансирование</vt:lpstr>
      <vt:lpstr>Показатели, Критерии</vt:lpstr>
      <vt:lpstr>План реализации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2020-04-22T08:01:23Z</dcterms:modified>
</cp:coreProperties>
</file>