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335" windowWidth="19035" windowHeight="7695" activeTab="2"/>
  </bookViews>
  <sheets>
    <sheet name="Финансирование" sheetId="1" r:id="rId1"/>
    <sheet name="Показатели, критерии" sheetId="2" r:id="rId2"/>
    <sheet name="План реализации" sheetId="4" r:id="rId3"/>
  </sheets>
  <definedNames>
    <definedName name="_edn1" localSheetId="2">'План реализации'!$A$20</definedName>
    <definedName name="_edn2" localSheetId="2">'План реализации'!#REF!</definedName>
    <definedName name="_edn3" localSheetId="2">'План реализации'!$A$26</definedName>
    <definedName name="_ednref1" localSheetId="2">'План реализации'!$A$11</definedName>
    <definedName name="_ednref2" localSheetId="2">'План реализации'!$B$11</definedName>
    <definedName name="_ednref3" localSheetId="2">'План реализации'!$C$11</definedName>
    <definedName name="_xlnm.Print_Titles" localSheetId="1">'Показатели, критерии'!$14:$14</definedName>
    <definedName name="_xlnm.Print_Titles" localSheetId="0">Финансирование!$10:$11</definedName>
    <definedName name="_xlnm.Print_Area" localSheetId="2">'План реализации'!$A$1:$Q$89</definedName>
    <definedName name="_xlnm.Print_Area" localSheetId="1">'Показатели, критерии'!$A$1:$G$33</definedName>
    <definedName name="_xlnm.Print_Area" localSheetId="0">Финансирование!$A$1:$AA$90</definedName>
  </definedNames>
  <calcPr calcId="145621"/>
</workbook>
</file>

<file path=xl/calcChain.xml><?xml version="1.0" encoding="utf-8"?>
<calcChain xmlns="http://schemas.openxmlformats.org/spreadsheetml/2006/main">
  <c r="G38" i="4" l="1"/>
  <c r="S72" i="4" l="1"/>
  <c r="AE66" i="1"/>
  <c r="AE46" i="1"/>
  <c r="AE35" i="1"/>
  <c r="AE25" i="1"/>
  <c r="P48" i="4"/>
  <c r="O48" i="4"/>
  <c r="N48" i="4"/>
  <c r="M48" i="4"/>
  <c r="L48" i="4"/>
  <c r="K48" i="4"/>
  <c r="J48" i="4"/>
  <c r="J39" i="4" l="1"/>
  <c r="K39" i="4"/>
  <c r="L39" i="4"/>
  <c r="M39" i="4"/>
  <c r="N39" i="4"/>
  <c r="O39" i="4"/>
  <c r="P39" i="4"/>
  <c r="I39" i="4"/>
  <c r="AC16" i="1" l="1"/>
  <c r="T73" i="4"/>
  <c r="T74" i="4"/>
  <c r="T75" i="4"/>
  <c r="T76" i="4"/>
  <c r="T77" i="4"/>
  <c r="T78" i="4"/>
  <c r="T79" i="4"/>
  <c r="T80" i="4"/>
  <c r="T60" i="4"/>
  <c r="T61" i="4"/>
  <c r="T62" i="4"/>
  <c r="T63" i="4"/>
  <c r="T64" i="4"/>
  <c r="T65" i="4"/>
  <c r="T66" i="4"/>
  <c r="T67" i="4"/>
  <c r="T68" i="4"/>
  <c r="T69" i="4"/>
  <c r="T59" i="4"/>
  <c r="T55" i="4"/>
  <c r="T56" i="4"/>
  <c r="T57" i="4"/>
  <c r="T58" i="4"/>
  <c r="T54" i="4"/>
  <c r="AD31" i="1"/>
  <c r="S17" i="4"/>
  <c r="T37" i="4"/>
  <c r="T38" i="4"/>
  <c r="T40" i="4"/>
  <c r="T41" i="4"/>
  <c r="T43" i="4"/>
  <c r="T44" i="4"/>
  <c r="T45" i="4"/>
  <c r="T46" i="4"/>
  <c r="T30" i="4"/>
  <c r="T31" i="4"/>
  <c r="T32" i="4"/>
  <c r="T33" i="4"/>
  <c r="T34" i="4"/>
  <c r="T35" i="4"/>
  <c r="T27" i="4"/>
  <c r="T28" i="4"/>
  <c r="T29" i="4"/>
  <c r="T26" i="4"/>
  <c r="T18" i="4"/>
  <c r="T19" i="4"/>
  <c r="T22" i="4"/>
  <c r="T23" i="4"/>
  <c r="T24" i="4"/>
  <c r="T17" i="4"/>
  <c r="S19" i="4"/>
  <c r="R19" i="4"/>
  <c r="I48" i="4" l="1"/>
  <c r="K47" i="4"/>
  <c r="J26" i="4"/>
  <c r="K26" i="4"/>
  <c r="L26" i="4"/>
  <c r="M26" i="4"/>
  <c r="N26" i="4"/>
  <c r="O26" i="4"/>
  <c r="P26" i="4"/>
  <c r="I26" i="4"/>
  <c r="AC14" i="1"/>
  <c r="AC15" i="1"/>
  <c r="AD15" i="1"/>
  <c r="AC17" i="1"/>
  <c r="AD17" i="1"/>
  <c r="AC18" i="1"/>
  <c r="AD18" i="1"/>
  <c r="AC19" i="1"/>
  <c r="AD19" i="1"/>
  <c r="AC20" i="1"/>
  <c r="AC21" i="1"/>
  <c r="AD21" i="1"/>
  <c r="T21" i="4" s="1"/>
  <c r="AC22" i="1"/>
  <c r="AD22" i="1"/>
  <c r="AC23" i="1"/>
  <c r="AD23" i="1"/>
  <c r="AC24" i="1"/>
  <c r="AD24" i="1"/>
  <c r="AC25" i="1"/>
  <c r="AD25" i="1"/>
  <c r="AC26" i="1"/>
  <c r="AD26" i="1"/>
  <c r="AC27" i="1"/>
  <c r="AD27" i="1"/>
  <c r="AC28" i="1"/>
  <c r="AD28" i="1"/>
  <c r="AC29" i="1"/>
  <c r="AD29" i="1"/>
  <c r="AC30" i="1"/>
  <c r="AD30" i="1"/>
  <c r="AC31" i="1"/>
  <c r="AC32" i="1"/>
  <c r="AD32" i="1"/>
  <c r="AC33" i="1"/>
  <c r="AD33" i="1"/>
  <c r="AC34" i="1"/>
  <c r="AD34" i="1"/>
  <c r="AC35" i="1"/>
  <c r="AC36" i="1"/>
  <c r="AD36" i="1"/>
  <c r="AC37" i="1"/>
  <c r="AD37" i="1"/>
  <c r="AC38" i="1"/>
  <c r="AC39" i="1"/>
  <c r="AD39" i="1"/>
  <c r="AC40" i="1"/>
  <c r="AD40" i="1"/>
  <c r="AC41" i="1"/>
  <c r="AD41" i="1"/>
  <c r="AC42" i="1"/>
  <c r="AD42" i="1"/>
  <c r="AC43" i="1"/>
  <c r="AD43" i="1"/>
  <c r="AC44" i="1"/>
  <c r="AD44" i="1"/>
  <c r="AC45" i="1"/>
  <c r="AD45" i="1"/>
  <c r="AC46" i="1"/>
  <c r="AC47" i="1"/>
  <c r="AD47" i="1"/>
  <c r="AC48" i="1"/>
  <c r="AD48" i="1"/>
  <c r="AC49" i="1"/>
  <c r="AD49" i="1"/>
  <c r="AC50" i="1"/>
  <c r="AD50" i="1"/>
  <c r="AC51" i="1"/>
  <c r="AD51" i="1"/>
  <c r="AC52" i="1"/>
  <c r="AD52" i="1"/>
  <c r="AC53" i="1"/>
  <c r="AD53" i="1"/>
  <c r="AC54" i="1"/>
  <c r="AD54" i="1"/>
  <c r="AC55" i="1"/>
  <c r="AD55" i="1"/>
  <c r="AC56" i="1"/>
  <c r="AD56" i="1"/>
  <c r="AC57" i="1"/>
  <c r="AD57" i="1"/>
  <c r="AC58" i="1"/>
  <c r="AD58" i="1"/>
  <c r="AC59" i="1"/>
  <c r="AD59" i="1"/>
  <c r="AC60" i="1"/>
  <c r="AD60" i="1"/>
  <c r="AC61" i="1"/>
  <c r="AD61" i="1"/>
  <c r="AC62" i="1"/>
  <c r="AD62" i="1"/>
  <c r="AC63" i="1"/>
  <c r="AD63" i="1"/>
  <c r="AC64" i="1"/>
  <c r="AD64" i="1"/>
  <c r="AC65" i="1"/>
  <c r="AD65" i="1"/>
  <c r="AC66" i="1"/>
  <c r="AC67" i="1"/>
  <c r="AD67" i="1"/>
  <c r="AC68" i="1"/>
  <c r="AD68" i="1"/>
  <c r="AC69" i="1"/>
  <c r="AD69" i="1"/>
  <c r="AC70" i="1"/>
  <c r="AD70" i="1"/>
  <c r="AC71" i="1"/>
  <c r="AD71" i="1"/>
  <c r="AC72" i="1"/>
  <c r="AD72" i="1"/>
  <c r="AC73" i="1"/>
  <c r="AD73" i="1"/>
  <c r="AC74" i="1"/>
  <c r="AD74" i="1"/>
  <c r="AC75" i="1"/>
  <c r="AD75" i="1"/>
  <c r="AC76" i="1"/>
  <c r="AD76" i="1"/>
  <c r="AC13" i="1"/>
  <c r="J84" i="4"/>
  <c r="K84" i="4"/>
  <c r="L84" i="4"/>
  <c r="M84" i="4"/>
  <c r="N84" i="4"/>
  <c r="O84" i="4"/>
  <c r="P84" i="4"/>
  <c r="L47" i="4"/>
  <c r="M47" i="4"/>
  <c r="N47" i="4"/>
  <c r="O47" i="4"/>
  <c r="J47" i="4"/>
  <c r="J82" i="4" s="1"/>
  <c r="J83" i="4" s="1"/>
  <c r="R17" i="4" l="1"/>
  <c r="R18" i="4"/>
  <c r="S18" i="4"/>
  <c r="R20" i="4"/>
  <c r="S20" i="4"/>
  <c r="R21" i="4"/>
  <c r="S21" i="4"/>
  <c r="R22" i="4"/>
  <c r="S22" i="4"/>
  <c r="R23" i="4"/>
  <c r="S23" i="4"/>
  <c r="R24" i="4"/>
  <c r="S24" i="4"/>
  <c r="R26" i="4"/>
  <c r="S26" i="4"/>
  <c r="R27" i="4"/>
  <c r="S27" i="4"/>
  <c r="R28" i="4"/>
  <c r="S28" i="4"/>
  <c r="R29" i="4"/>
  <c r="S29" i="4"/>
  <c r="R30" i="4"/>
  <c r="S30" i="4"/>
  <c r="R31" i="4"/>
  <c r="S31" i="4"/>
  <c r="R32" i="4"/>
  <c r="S32" i="4"/>
  <c r="R33" i="4"/>
  <c r="S33" i="4"/>
  <c r="R34" i="4"/>
  <c r="S34" i="4"/>
  <c r="R35" i="4"/>
  <c r="S35" i="4"/>
  <c r="R37" i="4"/>
  <c r="S37" i="4"/>
  <c r="R38" i="4"/>
  <c r="S38" i="4"/>
  <c r="R39" i="4"/>
  <c r="S39" i="4"/>
  <c r="R40" i="4"/>
  <c r="S40" i="4"/>
  <c r="R41" i="4"/>
  <c r="S41" i="4"/>
  <c r="R42" i="4"/>
  <c r="S42" i="4"/>
  <c r="T42" i="4" s="1"/>
  <c r="R43" i="4"/>
  <c r="S43" i="4"/>
  <c r="R44" i="4"/>
  <c r="S44" i="4"/>
  <c r="R45" i="4"/>
  <c r="S45" i="4"/>
  <c r="R46" i="4"/>
  <c r="S46" i="4"/>
  <c r="R48" i="4"/>
  <c r="S48" i="4"/>
  <c r="T48" i="4" s="1"/>
  <c r="R49" i="4"/>
  <c r="S49" i="4"/>
  <c r="T49" i="4" s="1"/>
  <c r="R50" i="4"/>
  <c r="S50" i="4"/>
  <c r="R51" i="4"/>
  <c r="S51" i="4"/>
  <c r="R52" i="4"/>
  <c r="S52" i="4"/>
  <c r="R53" i="4"/>
  <c r="S53" i="4"/>
  <c r="T53" i="4" s="1"/>
  <c r="R54" i="4"/>
  <c r="S54" i="4"/>
  <c r="R55" i="4"/>
  <c r="S55" i="4"/>
  <c r="R56" i="4"/>
  <c r="S56" i="4"/>
  <c r="R57" i="4"/>
  <c r="S57" i="4"/>
  <c r="R58" i="4"/>
  <c r="S58" i="4"/>
  <c r="R59" i="4"/>
  <c r="S59" i="4"/>
  <c r="R60" i="4"/>
  <c r="S60" i="4"/>
  <c r="R61" i="4"/>
  <c r="S61" i="4"/>
  <c r="R62" i="4"/>
  <c r="S62" i="4"/>
  <c r="R63" i="4"/>
  <c r="S63" i="4"/>
  <c r="R64" i="4"/>
  <c r="S64" i="4"/>
  <c r="R65" i="4"/>
  <c r="S65" i="4"/>
  <c r="R66" i="4"/>
  <c r="S66" i="4"/>
  <c r="R67" i="4"/>
  <c r="S67" i="4"/>
  <c r="R68" i="4"/>
  <c r="S68" i="4"/>
  <c r="R69" i="4"/>
  <c r="S69" i="4"/>
  <c r="R71" i="4"/>
  <c r="R72" i="4"/>
  <c r="T72" i="4"/>
  <c r="R73" i="4"/>
  <c r="S73" i="4"/>
  <c r="R74" i="4"/>
  <c r="S74" i="4"/>
  <c r="R75" i="4"/>
  <c r="S75" i="4"/>
  <c r="R76" i="4"/>
  <c r="S76" i="4"/>
  <c r="R77" i="4"/>
  <c r="S77" i="4"/>
  <c r="R78" i="4"/>
  <c r="S78" i="4"/>
  <c r="R79" i="4"/>
  <c r="S79" i="4"/>
  <c r="R80" i="4"/>
  <c r="S80" i="4"/>
  <c r="R81" i="4"/>
  <c r="S81" i="4"/>
  <c r="T81" i="4" s="1"/>
  <c r="R84" i="4"/>
  <c r="S84" i="4"/>
  <c r="R16" i="4"/>
  <c r="AA23" i="1"/>
  <c r="AA24" i="1"/>
  <c r="AA22" i="1"/>
  <c r="AA19" i="1"/>
  <c r="AA18" i="1"/>
  <c r="L14" i="1" l="1"/>
  <c r="M14" i="1"/>
  <c r="N14" i="1"/>
  <c r="O14" i="1"/>
  <c r="Q14" i="1"/>
  <c r="R14" i="1"/>
  <c r="S14" i="1"/>
  <c r="T14" i="1"/>
  <c r="L66" i="1"/>
  <c r="M66" i="1"/>
  <c r="N66" i="1"/>
  <c r="O66" i="1"/>
  <c r="P66" i="1"/>
  <c r="AD66" i="1" s="1"/>
  <c r="Q66" i="1"/>
  <c r="R66" i="1"/>
  <c r="S66" i="1"/>
  <c r="T66" i="1"/>
  <c r="K66" i="1"/>
  <c r="P55" i="1"/>
  <c r="K55" i="1"/>
  <c r="L46" i="1"/>
  <c r="M46" i="1"/>
  <c r="N46" i="1"/>
  <c r="O46" i="1"/>
  <c r="P46" i="1"/>
  <c r="AD46" i="1" s="1"/>
  <c r="Q46" i="1"/>
  <c r="R46" i="1"/>
  <c r="S46" i="1"/>
  <c r="J46" i="1"/>
  <c r="K46" i="1"/>
  <c r="I46" i="1"/>
  <c r="I14" i="1" s="1"/>
  <c r="L35" i="1"/>
  <c r="M35" i="1"/>
  <c r="N35" i="1"/>
  <c r="O35" i="1"/>
  <c r="L38" i="1"/>
  <c r="M38" i="1"/>
  <c r="N38" i="1"/>
  <c r="O38" i="1"/>
  <c r="P38" i="1"/>
  <c r="AD38" i="1" s="1"/>
  <c r="T39" i="4" s="1"/>
  <c r="K38" i="1"/>
  <c r="L36" i="1"/>
  <c r="M36" i="1"/>
  <c r="N36" i="1"/>
  <c r="O36" i="1"/>
  <c r="P36" i="1"/>
  <c r="K35" i="1"/>
  <c r="L25" i="1"/>
  <c r="M25" i="1"/>
  <c r="N25" i="1"/>
  <c r="O25" i="1"/>
  <c r="P25" i="1"/>
  <c r="Q25" i="1"/>
  <c r="R25" i="1"/>
  <c r="S25" i="1"/>
  <c r="T25" i="1"/>
  <c r="K25" i="1"/>
  <c r="K20" i="1"/>
  <c r="K17" i="1"/>
  <c r="I16" i="1"/>
  <c r="J16" i="1"/>
  <c r="J14" i="1" s="1"/>
  <c r="L16" i="1"/>
  <c r="M16" i="1"/>
  <c r="N16" i="1"/>
  <c r="O16" i="1"/>
  <c r="Q16" i="1"/>
  <c r="R16" i="1"/>
  <c r="S16" i="1"/>
  <c r="K16" i="1"/>
  <c r="P35" i="1" l="1"/>
  <c r="AD35" i="1" s="1"/>
  <c r="AA71" i="1"/>
  <c r="AA57" i="1"/>
  <c r="AB68" i="1" l="1"/>
  <c r="AA37" i="1" l="1"/>
  <c r="U19" i="1" l="1"/>
  <c r="AB15" i="1" l="1"/>
  <c r="AB17" i="1"/>
  <c r="AB18" i="1"/>
  <c r="AB19" i="1"/>
  <c r="AB21" i="1"/>
  <c r="AB22" i="1"/>
  <c r="AB23" i="1"/>
  <c r="AB24" i="1"/>
  <c r="AB27" i="1"/>
  <c r="AB28" i="1"/>
  <c r="AB29" i="1"/>
  <c r="AB30" i="1"/>
  <c r="AB31" i="1"/>
  <c r="AB32" i="1"/>
  <c r="AB33" i="1"/>
  <c r="AB34" i="1"/>
  <c r="AB35" i="1"/>
  <c r="AB36" i="1"/>
  <c r="AB37" i="1"/>
  <c r="AB38" i="1"/>
  <c r="AB39" i="1"/>
  <c r="AB40" i="1"/>
  <c r="AB41" i="1"/>
  <c r="AB43" i="1"/>
  <c r="AB44" i="1"/>
  <c r="AB45" i="1"/>
  <c r="AB47" i="1"/>
  <c r="AB48" i="1"/>
  <c r="AB49" i="1"/>
  <c r="AB50" i="1"/>
  <c r="AB51" i="1"/>
  <c r="AB52" i="1"/>
  <c r="AB53" i="1"/>
  <c r="AB54" i="1"/>
  <c r="AB56" i="1"/>
  <c r="AB57" i="1"/>
  <c r="AB58" i="1"/>
  <c r="AB59" i="1"/>
  <c r="AB60" i="1"/>
  <c r="AB61" i="1"/>
  <c r="AB62" i="1"/>
  <c r="AB63" i="1"/>
  <c r="AB64" i="1"/>
  <c r="AB65" i="1"/>
  <c r="AB67" i="1"/>
  <c r="AB69" i="1"/>
  <c r="AB70" i="1"/>
  <c r="AB71" i="1"/>
  <c r="AB72" i="1"/>
  <c r="AB73" i="1"/>
  <c r="AB74" i="1"/>
  <c r="AB75" i="1"/>
  <c r="AB76" i="1"/>
  <c r="J59" i="4" l="1"/>
  <c r="L59" i="4" l="1"/>
  <c r="M59" i="4"/>
  <c r="N59" i="4"/>
  <c r="P59" i="4"/>
  <c r="I47" i="4"/>
  <c r="P47" i="4"/>
  <c r="M37" i="4"/>
  <c r="N37" i="4"/>
  <c r="O37" i="4"/>
  <c r="P37" i="4"/>
  <c r="F38" i="4"/>
  <c r="E38" i="4"/>
  <c r="M30" i="4"/>
  <c r="K20" i="4"/>
  <c r="I47" i="1"/>
  <c r="E29" i="1"/>
  <c r="K29" i="1"/>
  <c r="E20" i="1"/>
  <c r="S47" i="4" l="1"/>
  <c r="T47" i="4" s="1"/>
  <c r="R47" i="4"/>
  <c r="X47" i="4" s="1"/>
  <c r="M36" i="4"/>
  <c r="M82" i="4" s="1"/>
  <c r="M83" i="4" s="1"/>
  <c r="T20" i="1" l="1"/>
  <c r="P20" i="1"/>
  <c r="AB20" i="1" l="1"/>
  <c r="AD20" i="1"/>
  <c r="T20" i="4" s="1"/>
  <c r="P16" i="1"/>
  <c r="AD16" i="1" s="1"/>
  <c r="T36" i="1"/>
  <c r="T26" i="1"/>
  <c r="AE16" i="1" l="1"/>
  <c r="T16" i="4"/>
  <c r="P14" i="1"/>
  <c r="AD14" i="1" s="1"/>
  <c r="P26" i="1"/>
  <c r="AB26" i="1" s="1"/>
  <c r="AB66" i="1" l="1"/>
  <c r="AB16" i="1"/>
  <c r="I84" i="4" l="1"/>
  <c r="L37" i="4"/>
  <c r="K37" i="4"/>
  <c r="P16" i="4"/>
  <c r="AB55" i="1" l="1"/>
  <c r="T55" i="1"/>
  <c r="T46" i="1"/>
  <c r="T35" i="1"/>
  <c r="AB25" i="1"/>
  <c r="T16" i="1"/>
  <c r="G66" i="1"/>
  <c r="E66" i="1"/>
  <c r="K36" i="1"/>
  <c r="E36" i="1"/>
  <c r="T13" i="1" l="1"/>
  <c r="I36" i="4" l="1"/>
  <c r="I82" i="4" l="1"/>
  <c r="I83" i="4" s="1"/>
  <c r="P36" i="4"/>
  <c r="P82" i="4" s="1"/>
  <c r="P83" i="4" s="1"/>
  <c r="L36" i="4"/>
  <c r="O36" i="4"/>
  <c r="O82" i="4" s="1"/>
  <c r="O83" i="4" s="1"/>
  <c r="K36" i="4"/>
  <c r="R36" i="4" s="1"/>
  <c r="N36" i="4"/>
  <c r="N82" i="4" s="1"/>
  <c r="N83" i="4" s="1"/>
  <c r="S36" i="4" l="1"/>
  <c r="T36" i="4" s="1"/>
  <c r="K82" i="4"/>
  <c r="K83" i="4" s="1"/>
  <c r="E38" i="1"/>
  <c r="E35" i="1" s="1"/>
  <c r="J71" i="4" l="1"/>
  <c r="K71" i="4"/>
  <c r="L71" i="4"/>
  <c r="M71" i="4"/>
  <c r="N71" i="4"/>
  <c r="O71" i="4"/>
  <c r="P71" i="4"/>
  <c r="I71" i="4"/>
  <c r="S71" i="4" l="1"/>
  <c r="T71" i="4"/>
  <c r="I59" i="4"/>
  <c r="K27" i="4" l="1"/>
  <c r="M27" i="4"/>
  <c r="O27" i="4"/>
  <c r="I27" i="4"/>
  <c r="O17" i="4"/>
  <c r="J16" i="4"/>
  <c r="K17" i="4"/>
  <c r="K16" i="4" s="1"/>
  <c r="L16" i="4"/>
  <c r="M17" i="4"/>
  <c r="N16" i="4"/>
  <c r="I17" i="4"/>
  <c r="I16" i="4" s="1"/>
  <c r="S16" i="4" l="1"/>
  <c r="L82" i="4"/>
  <c r="L83" i="4" s="1"/>
  <c r="S83" i="4" s="1"/>
  <c r="E26" i="1"/>
  <c r="E25" i="1" s="1"/>
  <c r="E46" i="1"/>
  <c r="D46" i="1"/>
  <c r="E55" i="1"/>
  <c r="R83" i="4" l="1"/>
  <c r="R82" i="4"/>
  <c r="N13" i="1" l="1"/>
  <c r="R13" i="1"/>
  <c r="I13" i="1" l="1"/>
  <c r="K58" i="1"/>
  <c r="S82" i="4" l="1"/>
  <c r="K47" i="1"/>
  <c r="AB46" i="1" s="1"/>
  <c r="D14" i="1"/>
  <c r="D13" i="1" s="1"/>
  <c r="M13" i="1"/>
  <c r="G14" i="1"/>
  <c r="G13" i="1" s="1"/>
  <c r="K26" i="1"/>
  <c r="E17" i="1" l="1"/>
  <c r="E16" i="1" s="1"/>
  <c r="P13" i="1" l="1"/>
  <c r="AD13" i="1" s="1"/>
  <c r="T82" i="4" s="1"/>
  <c r="E14" i="1"/>
  <c r="E13" i="1" s="1"/>
  <c r="K14" i="1"/>
  <c r="K13" i="1" l="1"/>
  <c r="AB14" i="1"/>
  <c r="AB13" i="1"/>
  <c r="Z56" i="1" l="1"/>
</calcChain>
</file>

<file path=xl/sharedStrings.xml><?xml version="1.0" encoding="utf-8"?>
<sst xmlns="http://schemas.openxmlformats.org/spreadsheetml/2006/main" count="855" uniqueCount="433">
  <si>
    <t>краевой бюджет</t>
  </si>
  <si>
    <t>местный бюджет</t>
  </si>
  <si>
    <t>___________________</t>
  </si>
  <si>
    <t>федераль-ный бюджет</t>
  </si>
  <si>
    <t>об исполнении финансирования государственной программы Краснодарского края</t>
  </si>
  <si>
    <t xml:space="preserve">наименование государственной программы </t>
  </si>
  <si>
    <t xml:space="preserve">                            </t>
  </si>
  <si>
    <t>Единица измерения</t>
  </si>
  <si>
    <t>ОТЧЕТ</t>
  </si>
  <si>
    <t>Государственный заказчик, получатель субсидий (субвенций), ответственный за выполнение мероприятий, исполнитель</t>
  </si>
  <si>
    <t>о достижении целевых показателей государственной программы Краснодарского края</t>
  </si>
  <si>
    <t>Наименование целевого показателя</t>
  </si>
  <si>
    <t xml:space="preserve">          (подпись)                                                                                </t>
  </si>
  <si>
    <t>Х</t>
  </si>
  <si>
    <r>
      <t>Номер  мероп-риятия</t>
    </r>
    <r>
      <rPr>
        <vertAlign val="superscript"/>
        <sz val="9"/>
        <color rgb="FF000000"/>
        <rFont val="Times New Roman"/>
        <family val="1"/>
        <charset val="204"/>
      </rPr>
      <t>1)</t>
    </r>
  </si>
  <si>
    <t>Непосредственный результат реализации мероприятия</t>
  </si>
  <si>
    <t>план</t>
  </si>
  <si>
    <t>факт</t>
  </si>
  <si>
    <r>
      <t xml:space="preserve">Плановый срок начала реализации мероприятия </t>
    </r>
    <r>
      <rPr>
        <sz val="10"/>
        <color rgb="FF000000"/>
        <rFont val="Times New Roman"/>
        <family val="1"/>
        <charset val="204"/>
      </rPr>
      <t>(дд.мм.гггг)</t>
    </r>
  </si>
  <si>
    <r>
      <t xml:space="preserve">Плановый срок окончания реализации мероприятия, наступления контрольного события </t>
    </r>
    <r>
      <rPr>
        <sz val="10"/>
        <color rgb="FF000000"/>
        <rFont val="Times New Roman"/>
        <family val="1"/>
        <charset val="204"/>
      </rPr>
      <t>(дд.мм.гггг)</t>
    </r>
  </si>
  <si>
    <r>
      <t xml:space="preserve">Фактический срок начала реализации мероприятия </t>
    </r>
    <r>
      <rPr>
        <sz val="10"/>
        <color rgb="FF000000"/>
        <rFont val="Times New Roman"/>
        <family val="1"/>
        <charset val="204"/>
      </rPr>
      <t>(дд.мм.гггг)</t>
    </r>
  </si>
  <si>
    <r>
      <t xml:space="preserve">Фактический срок окончания реализации мероприятия, наступления контрольного события </t>
    </r>
    <r>
      <rPr>
        <sz val="10"/>
        <color rgb="FF000000"/>
        <rFont val="Times New Roman"/>
        <family val="1"/>
        <charset val="204"/>
      </rPr>
      <t>(дд.мм.гггг)</t>
    </r>
  </si>
  <si>
    <r>
      <t>Номер основного мероприятия, контрольного события, мероприятия</t>
    </r>
    <r>
      <rPr>
        <vertAlign val="superscript"/>
        <sz val="10"/>
        <color theme="1"/>
        <rFont val="Times New Roman"/>
        <family val="1"/>
        <charset val="204"/>
      </rPr>
      <t>1)</t>
    </r>
  </si>
  <si>
    <t>ВСЕГО, 
по государственной программе, в том числе:</t>
  </si>
  <si>
    <t>Всего
по отдельным мероприятиям государственной программы, в том числе:</t>
  </si>
  <si>
    <t>наименование</t>
  </si>
  <si>
    <t>единица измерения</t>
  </si>
  <si>
    <t>плановое значение</t>
  </si>
  <si>
    <t>фактическое значение</t>
  </si>
  <si>
    <t>Объем финансирования, предусмотренный программой на текущий год, тыс. рублей</t>
  </si>
  <si>
    <t>Профинансировано (кассовое исполнение) в отчетном периоде, тыс. рублей</t>
  </si>
  <si>
    <t>внебюджет-ные  источники</t>
  </si>
  <si>
    <t>Поквартальное распределение прогноза кассовых выплат из краевого бюджета, тыс. рублей</t>
  </si>
  <si>
    <t>Причины несоблюдения планового срока реализации, неисполнения финансирования и меры по исполнению мероприятия или контрольного события</t>
  </si>
  <si>
    <t>I</t>
  </si>
  <si>
    <t>II</t>
  </si>
  <si>
    <t>III</t>
  </si>
  <si>
    <t>IV</t>
  </si>
  <si>
    <r>
      <t>Наименование подпрограммы, отдельного мероприятия, ведомственной целевой программы, контрольного события</t>
    </r>
    <r>
      <rPr>
        <vertAlign val="superscript"/>
        <sz val="10"/>
        <color theme="1"/>
        <rFont val="Times New Roman"/>
        <family val="1"/>
        <charset val="204"/>
      </rPr>
      <t>2)</t>
    </r>
  </si>
  <si>
    <t>1.1.</t>
  </si>
  <si>
    <t>о выполнении плана реализации государственной программы Краснодарского края</t>
  </si>
  <si>
    <r>
      <t>Ответственный за реализацию мероприятия, выполнение контрольного события</t>
    </r>
    <r>
      <rPr>
        <vertAlign val="superscript"/>
        <sz val="10"/>
        <color theme="1"/>
        <rFont val="Times New Roman"/>
        <family val="1"/>
        <charset val="204"/>
      </rPr>
      <t>3)</t>
    </r>
  </si>
  <si>
    <t>"Дети Кубани"</t>
  </si>
  <si>
    <t>1.</t>
  </si>
  <si>
    <t>Цель "Создание комфортной и доброжелательной среды для жизни детей, семей с детьми в Краснодарском крае"</t>
  </si>
  <si>
    <t>1.1</t>
  </si>
  <si>
    <t>Задача 1. Снижение семейного неблагополучия, социально-средовая реабилитация и адаптация подростков</t>
  </si>
  <si>
    <t>1.1.1</t>
  </si>
  <si>
    <t>Присуждение Почетных дипломов главы администрации (губернатора) Краснодарского края многодетным матерям и выплата единовременных премий, в том числе:</t>
  </si>
  <si>
    <t>министерство труда и социального развития Краснодарского края</t>
  </si>
  <si>
    <t>1.1.1.1</t>
  </si>
  <si>
    <t>изготовление и вручение Почетных дипломов главы администрации (губернатора) Краснодарского края многодетным матерям</t>
  </si>
  <si>
    <t>министерство труда и социального развития Краснодарского края - государственный заказчик</t>
  </si>
  <si>
    <t xml:space="preserve">количество дипломов </t>
  </si>
  <si>
    <t>штук</t>
  </si>
  <si>
    <t>1.1.1.2</t>
  </si>
  <si>
    <t>выплата единовременных премий многодетным матерям, награжденным Почетным дипломом главы администрации (губернатора) Краснодарского края многодетным матерям</t>
  </si>
  <si>
    <t>число человек</t>
  </si>
  <si>
    <t>чел.</t>
  </si>
  <si>
    <t>1.1.2</t>
  </si>
  <si>
    <t>Организация и проведение социально значимых мероприятий, направленных на поддержку семьи и детей, укрепление семейных ценностей и традиций, в том числе:</t>
  </si>
  <si>
    <t>1.1.2.1</t>
  </si>
  <si>
    <t>Международный день защиты детей</t>
  </si>
  <si>
    <t>охват детей</t>
  </si>
  <si>
    <t>министерство культуры Краснодарского края - главный распорядитель бюджетных средств</t>
  </si>
  <si>
    <t>1.1.2.3</t>
  </si>
  <si>
    <t>предоставление субсидий государственным бюджетным (автономным) учреждениям культуры Краснодарского края на организацию и проведение новогодних представлений для одаренных детей и талантливой молодежи - участников и победителей конкурсов и фестивалей</t>
  </si>
  <si>
    <t>1.1.2.4</t>
  </si>
  <si>
    <t>приобретение новогодних подарков для детей, находящихся в трудной жизненной ситуации, социально опасном положений, в том числе:</t>
  </si>
  <si>
    <t>количество штук</t>
  </si>
  <si>
    <t>шт.</t>
  </si>
  <si>
    <t>%</t>
  </si>
  <si>
    <t>1.2</t>
  </si>
  <si>
    <t>Задача 2. Обеспечение профилактики безнадзорности и беспризорности в Краснодарском крае</t>
  </si>
  <si>
    <t>1.2.1</t>
  </si>
  <si>
    <t>Проведение физкультурно-спортивных мероприятий с детьми и подростками, в том числе:</t>
  </si>
  <si>
    <t>1.2.1.1</t>
  </si>
  <si>
    <t>предоставление субсидий государственным бюджетным учреждениям Краснодарского края на проведение Всекубанского турнира по футболу среди детских дворовых команд на Кубок губернатора Краснодарского края</t>
  </si>
  <si>
    <t>предоставление субсидий государственным бюджетным учреждениям Краснодарского края на проведение Всекубанского турнира по уличному баскетболу среди детских дворовых команд на Кубок губернатора Краснодарского края</t>
  </si>
  <si>
    <t>министерство физической культуры и спора Краснодарского края - главный распорядитель бюджетных средств</t>
  </si>
  <si>
    <t>1.2.2</t>
  </si>
  <si>
    <t>министерство труда и социального развития Краснодарского края - главный распорядитель бюджетных средств</t>
  </si>
  <si>
    <t>капитальный ремонт учреждений</t>
  </si>
  <si>
    <t>ед.</t>
  </si>
  <si>
    <t>1.2.6</t>
  </si>
  <si>
    <t>Предоставление субсидий государственным бюджетным (автономным) учреждениям культуры Краснодарского края на проведение Недели детской и юношеской книги</t>
  </si>
  <si>
    <t>1.3</t>
  </si>
  <si>
    <t>Задача 3. Всесторонняя поддержка семей, воспитывающих детей-инвалидов и детей с ограниченными возможностями здоровья</t>
  </si>
  <si>
    <t>министерство образования, науки и молодежной политики Краснодарского края - главный распорядитель бюджетных средств</t>
  </si>
  <si>
    <t>министерство образования, науки и молодежной политики Краснодарского края - государственный заказчик</t>
  </si>
  <si>
    <t>1.3.8</t>
  </si>
  <si>
    <t>Предоставление субсидий государственным бюджетным (автономным) учреждениям культуры Краснодарского края на организацию показа спектаклей для детей-инвалидов и детей-сирот</t>
  </si>
  <si>
    <t>1.4</t>
  </si>
  <si>
    <t>Задача 4. Государственная поддержка детей-сирот и детей, оставшихся без попечения родителей, а также лиц из их числа</t>
  </si>
  <si>
    <t>1.4.1</t>
  </si>
  <si>
    <t>Предоставление субвенций бюджетам муниципальных образований Краснодарского края на 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 (далее также - дети-сироты и дети, оставшиеся без попечения родителей, лица из их числа), в соответствии с Законом Краснодарского края "Об обеспечении дополнительных гарантий прав на имущество и жилое помещение детей-сирот и детей, оставшихся без попечения родителей, в Краснодарском крае" в части приобретения, строительства (в том числе участия в долевом строительстве) жилых помещений и включения таких жилых помещений в муниципальный специализированный жилищный фонд с отнесением их к жилым помещениям для детей-сирот и детей, оставшихся без попечения родителей, лиц из числа детей-сирот и детей, оставшихся без попечения родителей; предоставления детям-сиротам и детям, оставшимся без попечения родителей, лицам из их числа жилых помещений муниципального специализированного жилищного фонда по договорам найма специализированного жилого помещения для детей-сирот и детей, оставшихся без попечения родителей, лиц из числа детей-сирот и детей, оставшихся без попечения родителей; исключения жилых помещений для детей-сирот и детей, оставшихся без попечения родителей, лиц из числа детей-сирот и детей, оставшихся без попечения родителей, из муниципального специализированного жилищного фонда и заключения с детьми-сиротами и детьми, оставшимися без попечения родителей, лицами из их числа договора социального найма в отношении данных жилых помещений</t>
  </si>
  <si>
    <t xml:space="preserve">количество приобретенных (построенных) жилых помещений </t>
  </si>
  <si>
    <t>1.4.2</t>
  </si>
  <si>
    <t>Предоставление субвенций бюджетам муниципальных образований Краснодарского края на осуществление выплат единовременного пособия детям-сиротам и детям, оставшимся без попечения родителей, и лицам из их числа на государственную регистрацию права собственности (права пожизненного наследуемого владения), в том числе на оплату услуг, необходимых для ее осуществления, за исключением жилых помещений, приобретенных за счет средств краевого бюджета</t>
  </si>
  <si>
    <t>охват человек</t>
  </si>
  <si>
    <t>1.4.4</t>
  </si>
  <si>
    <t>Предоставление лицам из числа детей-сирот и детей, оставшихся без попечения родителей, при наличии медицинских показаний путевок в санаторно-курортные организации</t>
  </si>
  <si>
    <t>1.4.5</t>
  </si>
  <si>
    <t>Оплата проезда к месту лечения в санаторно-курортные организации при наличии медицинских показаний и обратно лицам из числа детей-сирот и детей, оставшихся без попечения родителей</t>
  </si>
  <si>
    <t>1.4.6</t>
  </si>
  <si>
    <t>Предоставление субвенций бюджетам муниципальных образований Краснодарского края на выявление обстоятельств, свидетельствующих о необходимости оказания детям-сиротам и детям, оставшимся без попечения родителей, лицам из числа детей-сирот и детей, оставшихся без попечения родителей, содействия в преодолении трудной жизненной ситуации и осуществление контроля за использованием детьми-сиротами и детьми. оставшимися без попечения родителей, лицами из числа детей-сирот и детей, оставшихся без попечения родителей, предоставленных им жилых помещений специализированного жилищного фонда</t>
  </si>
  <si>
    <t>финансовое обеспечение муниципальных служащих</t>
  </si>
  <si>
    <t>Предоставление субсидий государственным бюджетным (автономным) учреждениям культуры Краснодарского края на проведение Недели детской книги "Добру откроется сердце ребенка"</t>
  </si>
  <si>
    <t>1.5</t>
  </si>
  <si>
    <t>Задача 5. Обеспечение условий для выявления и развития талантливых детей в Краснодарском крае</t>
  </si>
  <si>
    <t>1.5.1</t>
  </si>
  <si>
    <t>Предоставление субсидий государственным бюджетным учреждениям Краснодарского края на обеспечение участия обучающихся общеобразовательных организаций и организаций дополнительного образования в краевых интеллектуальных, в том числе творческих конкурсах, физкультурно-спортивных мероприятиях</t>
  </si>
  <si>
    <t>министерство образования, науки и молодежной политики Краснодарского края</t>
  </si>
  <si>
    <t xml:space="preserve">охват  учащихся </t>
  </si>
  <si>
    <t>1.5.2</t>
  </si>
  <si>
    <t>Выплата ежегодных премий администрации Краснодарского края одаренным школьникам за успехи в области образовательной деятельности, культуры, спорта</t>
  </si>
  <si>
    <t>количество премий</t>
  </si>
  <si>
    <t xml:space="preserve">1.5.7 </t>
  </si>
  <si>
    <t>Предоставление субсидий государственным бюджетным учреждениям Краснодарского края на проведение краевых мероприятий среди учащихся образовательных организаций (художественно-эстетической, эколого-биологической, туристско-краеведческой, технической направленностей, форумов и других мероприятий для одаренных детей)</t>
  </si>
  <si>
    <t>1.5.8</t>
  </si>
  <si>
    <t>Предоставление субсидий государственным бюджетным (автономным) учреждениям культуры Краснодарского края на участие детских творческих коллективов и солистов в краевых, международных, региональных, всероссийских фестивалях и конкурсах</t>
  </si>
  <si>
    <t xml:space="preserve">организация участия в  мероприятии </t>
  </si>
  <si>
    <t>охват  детей</t>
  </si>
  <si>
    <t>1.5.10</t>
  </si>
  <si>
    <t>Предоставление субсидий государственным бюджетным (автономным) учреждениям культуры Краснодарского края на проведение краевого фестиваля детских фольклорных коллективов "Кубанский казачок"</t>
  </si>
  <si>
    <t xml:space="preserve">выявление одаренных детей </t>
  </si>
  <si>
    <t>1.5.24</t>
  </si>
  <si>
    <t>Предоставление субсидий государственным бюджетным (автономным) учреждениям культуры Краснодарского края на проведение краевого фестиваля детского художественного творчества "Кубанские просторы"</t>
  </si>
  <si>
    <t>1.6</t>
  </si>
  <si>
    <t>Задача 6. Обеспечение отдыха и оздоровления детей в Краснодарском крае</t>
  </si>
  <si>
    <t>1.6.2</t>
  </si>
  <si>
    <t>1.6.4</t>
  </si>
  <si>
    <t>1.6.6</t>
  </si>
  <si>
    <t>Предоставление субсидий государственным бюджетным учреждениям Краснодарского края на проведение туристско-краеведческих мероприятий с детьми</t>
  </si>
  <si>
    <t>1.6.7</t>
  </si>
  <si>
    <t>Предоставление субсидий государственным бюджетным учреждениям Краснодарского края на организацию отдыха детей в каникулярное время в лагерях дневного и круглосуточного пребывания на базе государственных специальных (коррекционных) образовательных организаций Краснодарского края</t>
  </si>
  <si>
    <t xml:space="preserve">охват детей </t>
  </si>
  <si>
    <t>1.6.8</t>
  </si>
  <si>
    <t>Предоставление субсидий государственным бюджетным учреждениям Краснодарского края на организацию отдыха, оздоровления детей, обучающихся в организациях дополнительного образования Краснодарского края, координацию и регулирование деятельности которых осуществляет министерство образования, науки и молодежной политики Краснодарского края, а также участников краевых мероприятий. соревнований и конкурсов в профильных сменах по направлениям (физкультурно-спортивное, эколого-биологическое, научно-техническое, творческое, общеинтеллектуальное) на базе оздоровительных учреждений, расположенных на территории Краснодарского края</t>
  </si>
  <si>
    <t>1.6.9</t>
  </si>
  <si>
    <t>Организация отдыха и оздоровления одаренных детей, участников детских творческих коллективов</t>
  </si>
  <si>
    <t>министерство культуры Краснодарского края - государственный заказчик</t>
  </si>
  <si>
    <t>1.6.12</t>
  </si>
  <si>
    <t>Финансовое обеспечение деятельности казенного учреждения</t>
  </si>
  <si>
    <t>Доля детей из семей с денежными доходами ниже величины прожиточного минимума в Краснодарском крае от общей численности детей, проживающих в Краснодарском крае</t>
  </si>
  <si>
    <t>Число детей, состоящих на учете в органах и учреждениях системы профилактики безнадзорности и правонарушений несовершеннолетних, вовлеченных в мероприятия спортивно-игровой и творческой направленности</t>
  </si>
  <si>
    <t>1.7</t>
  </si>
  <si>
    <t>Число участников детских клубных формирований (в возрасте до 14 лет)</t>
  </si>
  <si>
    <t>тыс. чел.</t>
  </si>
  <si>
    <t>1.8</t>
  </si>
  <si>
    <t>Число детей, обучающихся в детских школах искусств, детских музыкальных и художественных школах</t>
  </si>
  <si>
    <t>1.9</t>
  </si>
  <si>
    <t>Доля детей, получивших меры государственной поддержки в сфере организации оздоровления и отдыха детей от общего числа детей, проживающих в Краснодарском крае и внесенных в автоматизированную систему "Учет реализации прав детей на отдых и оздоровление в Краснодарском крае"</t>
  </si>
  <si>
    <t>Ста-тус</t>
  </si>
  <si>
    <t xml:space="preserve">В.Н. Голыба,
начальник отдела по социальной защите семьи, материнства, детства министерства труда и соци-ального развития Краснодарского края
</t>
  </si>
  <si>
    <t>предоставление субсидий государственным бюджетным (автономным) учреждениям культуры Краснодарского края на организацию и проведение новогодних представлений для одаренных детей и талантливой молодежи – участников и победителей конкурсов и фестивалей</t>
  </si>
  <si>
    <t>приобретение новогодних по-дарков для детей, находящихся в трудной жизненной ситуации, социально опасном положении, в том числе:</t>
  </si>
  <si>
    <t xml:space="preserve">И.Г. Исаева, начальник отдела организации деятельности учреждений несовершеннолетних министерства труда и социального развития Краснодарского края </t>
  </si>
  <si>
    <t>х</t>
  </si>
  <si>
    <t xml:space="preserve">В.В. Стратий, начальник отдела по защите прав и интересов лиц из числа детей-сирот и детей, оставшихся без попечения родителей управления оздоровления и отдыха детей министерства труда и социального развития Краснодарского края  </t>
  </si>
  <si>
    <t>из краевого бюджета</t>
  </si>
  <si>
    <t>из федерального бюджета</t>
  </si>
  <si>
    <t>Предоставление субвенций бюджетам муниципальных образований Краснодарского края на выявление обстоятельств, свидетельствующих о необходимости оказания детям-сиротам и детям, оставшимся без попечения родителей, лицам из числа детей-сирот и детей, оставшихся без попечения родителей, содействия в преодолении трудной жизненной ситуации и осуществление контроля за использованием детьми-сиротами и детьми, оставши-мися без попечения родителей, лицами из числа детей-сирот и детей, оставшихся без попечения родителей, предоставленных им жилых помещений специализированного жилищного фонда</t>
  </si>
  <si>
    <t>Предоставление субсидий государственным бюджетным (автономным) учреждениям культуры Краснодарского края на проведение Недели детской книги «Добру откроется сердце ребенка»</t>
  </si>
  <si>
    <t>Предоставление субсидий государственным бюджетным учреждениям Краснодарского края на обеспечение участия обучающихся общеобразова-тельных организаций и организаций дополнительного образования в краевых интеллектуальных, в том числе творческих конкурсах, физкультурно-спортивных мероприятиях</t>
  </si>
  <si>
    <t>1.5.7</t>
  </si>
  <si>
    <t>Предоставление субсидий гос-ударственным бюджетным (автономным) учреждениям культуры Краснодарского края на проведение краевого фестиваля детских фольклорных коллективов «Кубанский казачок»</t>
  </si>
  <si>
    <t>Предоставление социальной выплаты в целях частичной компенсации родителям (за-конным представителям) стои-мости приобретенных путевок (курсовок) для детей</t>
  </si>
  <si>
    <t>Ю.Л. Босенко, начальник отдела развития семейных форм устройства детей-сирот и детей, оставшихся без попечения родителей, управления по работе с несовершеннолетними, опеки и попечительства министерства труда и социального развития и семейной политики Краснодарского края</t>
  </si>
  <si>
    <t>Предоставление субсидий гос-ударственным бюджетным (автономным) учреждениям культуры Краснодарского края на организацию показа спектаклей для детей-инвалидов и детей-сирот</t>
  </si>
  <si>
    <t>1.2.1.2</t>
  </si>
  <si>
    <t>Численность детей-сирот, детей, оставшихся без попечения родителей, а также лиц из их числа, имеющих и не реализовавших своевременно право на обеспечение жилыми помещениями, по состоянию на конец финансового года</t>
  </si>
  <si>
    <t>тыс. человек</t>
  </si>
  <si>
    <t>1.3.2</t>
  </si>
  <si>
    <t>1.3.3</t>
  </si>
  <si>
    <t>приобретение автомобильного транспорта</t>
  </si>
  <si>
    <t>приобретение специального технического оснащения</t>
  </si>
  <si>
    <t>кол-во</t>
  </si>
  <si>
    <t>Предоставление субсидий государственным бюджетным (автономным) учреждениям культуры Краснодарского края на проведение краевого фестиваля художественного творчества детей-инвалидов «Солнце в ладонях»</t>
  </si>
  <si>
    <t>1.4.3</t>
  </si>
  <si>
    <t>Предоставление субвенций бюджетам муниципальных образований Краснодарского края на осуществление выплат единовременного пособия на ремонт жилых помещений, принадлежащих детям-сиротам и детям, оставшимся без попечения родителей, и лицам из их числа на праве собственности, по окончании пребывания в образовательных и иных организациях, в том числе в организациях социального обслуживания граждан, приемных семьях, семьях опекунов (по-печителей), а также по оконча-нии службы в Вооруженных Силах Российской Федерации или по возвращении из учре-ждений, исполняющих наказа-ние в виде лишения свободы, при их возвращении в указан-ные жилые помещения</t>
  </si>
  <si>
    <t>1.6.14</t>
  </si>
  <si>
    <t>Предоставление субсидий из краевого бюджета бюджетам муниципальных образований Краснодарского края на орга-низацию отдыха детей в про-фильных лагерях, организо-ванных муниципальными об-разовательными организация-ми, осуществляющими органи-зацию отдыха и оздоровления обучающихся в каникулярное время с дневным пребыванием с обязательной организацией их питания</t>
  </si>
  <si>
    <t>1.6.15</t>
  </si>
  <si>
    <t>Предоставление субсидий из краевого бюджета местным бюджетам муниципальных образований Краснодарского края на софинансирование ме-роприятий по организации отдыха детей в каникулярное время на базе муниципальных учреждений, осуществляющих организацию отдыха детей в Краснодарском крае</t>
  </si>
  <si>
    <t>1.6.16</t>
  </si>
  <si>
    <t>Предоставление субвенций бюджетам муниципальных образований Краснодарского края на оплату проезда детей-сирот и детей, оставшихся без попечения родителей, находящихся под опекой (попечительством), включая предварительную опеку (попечительство), переданных на воспитание в приемную семью или на патронатное воспитание, к месту лечения и обратно</t>
  </si>
  <si>
    <t>Удельный вес детей-инвалидов, получивших социальные услуги в учреждениях социального обслуживания для детей и подростков с ограниченными возможностями (в общей численности детей-инвалидов, признанных в соответствии с Федеральным законом от 28 декабря 2013 года № 442-ФЗ "Об основах социального обслуживания граждан в Российской Федерации" нуждающимися в социальных услугах)</t>
  </si>
  <si>
    <t xml:space="preserve">Международный день защиты детей
</t>
  </si>
  <si>
    <t>Т.В. Мячина, начальник отдела  библиотечной, му-зейной и выставоч-ной деятельности министерства куль-туры Краснодарско-го края</t>
  </si>
  <si>
    <t>Предоставление субсидий гос-ударственным бюджетным (автономным) учреждениям культуры Краснодарского края на проведение краевого фести-валя художественного творче-ства детей-инвалидов «Солнце в ладонях»</t>
  </si>
  <si>
    <t xml:space="preserve">Ю.А. Фомина, начальник отдела народного творче-ства и социально-культурной деятель-ности министерства культуры Красно-дарского края </t>
  </si>
  <si>
    <t>Ю.А. Фомина, начальник отдела народного творче-ства и социально-культурной  дея-тельности министер-ства культуры Крас-нодарского края</t>
  </si>
  <si>
    <t>Предоставление субвенций бюджетам муниципальных образований Краснодарского края на обеспечение жилыми помещениями детей-сирот и детей, оставшихся без попече-ния родителей, лиц из числа детей-сирот и детей, остав-шихся без попечения родите-лей (далее также – дети-сироты и дети, оставшиеся без попечения родителей, лица из их числа), в соответствии с Законом Краснодарского края «Об обеспечении дополни-тельных гарантий прав на имущество и жилое помеще-ние детей-сирот и детей, оставшихся без попечения ро-дителей, в Краснодарском крае» в части приобретения, строительства (в том числе участия в долевом строитель-стве) жилых помещений и включения таких жилых по-мещений в муниципальный специализированный жилищ-ный фонд с отнесением их к жилым помещениям для де-тей-сирот и детей, оставшихся без попечения родителей, лиц из числа детей-сирот и детей, оставшихся без попечения ро-дителей; предоставления де-тям-сиротам и детям, остав-шимся без попечения родите-лей, лицам из их числа жилых помещений муниципального специализированного жилищ-ного фонда по договорам най-ма специализированного жи-лого помещения для детей-сирот и детей, оставшихся без попечения родителей, лиц из числа детей-сирот и детей, оставшихся без попечения ро-дителей; исключения жилых помещений для детей-сирот и детей, оставшихся без попече-ния родителей, лиц из числа детей-сирот и детей, остав-шихся без попечения родите-лей, из муниципального спе-циализированного жилищного фонда и заключения с детьми-сиротами и детьми, оставши-мися без попечения родите-лей, лицами из их числа дого-вора социального найма в от-ношении данных жилых по-мещений, в том числе:</t>
  </si>
  <si>
    <t xml:space="preserve">Е.И. Аршинник, начальник отдела организации воспи-тательной работы министерства обра-зования, науки и мо-лодежной политики Краснодарского края </t>
  </si>
  <si>
    <t>С.В. Комарова, начальник отдела дополнительного  и профессионального  образования мини-стерства культуры Краснодарского края</t>
  </si>
  <si>
    <t>Предоставление субсидий из краевого бюджета местным бюджетам муниципальных образований Краснодарского края на софинансирование ме-роприятий по организации от-дыха детей в каникулярное время на базе муниципальных учреждений, осуществляющих организацию отдыха детей в Краснодарском крае</t>
  </si>
  <si>
    <t>Наименование основного мероприятия, подпрограммы, мероприятия подпрограммы, ведомственной целевой программы</t>
  </si>
  <si>
    <t>внебюджетные  источники</t>
  </si>
  <si>
    <r>
      <t>краевой бюджет*</t>
    </r>
    <r>
      <rPr>
        <i/>
        <vertAlign val="superscript"/>
        <sz val="9"/>
        <color rgb="FF000000"/>
        <rFont val="Times New Roman"/>
        <family val="1"/>
        <charset val="204"/>
      </rPr>
      <t>6)</t>
    </r>
  </si>
  <si>
    <t>федеральный бюджет7)</t>
  </si>
  <si>
    <t>краевой бюджет6)</t>
  </si>
  <si>
    <t>Объем финансирования в тыс. рублей, предусмотренный на отчетную дату:</t>
  </si>
  <si>
    <t>уточненной сводной бюджетной росписью</t>
  </si>
  <si>
    <t>соглашениями с муниципальными образованиями</t>
  </si>
  <si>
    <t>Причины неосвоения средств по мероприятию 3)</t>
  </si>
  <si>
    <t>Отметка о выполнении мероприятия 4)</t>
  </si>
  <si>
    <t>Причины невыполнения (несвоевременного выполнения) мероприятия 5)</t>
  </si>
  <si>
    <t>Значение целевого показателя за:</t>
  </si>
  <si>
    <t>аналогичный период прошлого года</t>
  </si>
  <si>
    <t>текущий отчетный период</t>
  </si>
  <si>
    <t>для воспитанников государственного казенного общеобразовательного учреждения, государственных казенных учреждений социального обслуживания  для детей-сирот и детей, оставшихся без попечения родителей, Краснодарского края</t>
  </si>
  <si>
    <t xml:space="preserve">Финансовое обеспечение деятельности казенных учреждений социального обслуживания Краснодарского края (детские дома-интернаты для умственно отсталых детей), в том числе: </t>
  </si>
  <si>
    <t>1.3.2.1</t>
  </si>
  <si>
    <t>проведение капитального ремонта, в том числе подготовка отдельных разделов проектной документации, проверка достоверности опредления сметной стоимости, строительный контроль</t>
  </si>
  <si>
    <t>1.3.3.1</t>
  </si>
  <si>
    <t>1.3.3.2</t>
  </si>
  <si>
    <t xml:space="preserve">приобретение автомобильного транспорта, в том числе для перевозки детей-инвалидов колясочников </t>
  </si>
  <si>
    <t>1.3.3.3</t>
  </si>
  <si>
    <t xml:space="preserve">приобретение специального технического оснащения согласно ГОСТ Р 52882-2007 «Специальное техническое оснащение учреждений социального обслуживания» </t>
  </si>
  <si>
    <t>1.3.3.4</t>
  </si>
  <si>
    <t>Численность детей-сирот и детей, оставшихся без попечения родителей, лиц из числа детей-сирот и детей, оставшихся без попечения родителей, обеспеченных благоустроенными жилыми помещениями специализированного жилищного фонда по договорам найма специализированных жилых помещений в отчетном финансовом году</t>
  </si>
  <si>
    <t>Предоставление субсидий из краевого бюджета бюджетам муниципальных образований Краснодарского края на организацию отдыха детей в профильных лагерях, организованных муниципальными образовательными организациями, осуществляющими органи-зацию отдыха и оздоровления обучающихся в каникулярное время с дневным пребыванием с обязательной организацией их питания</t>
  </si>
  <si>
    <r>
      <rPr>
        <vertAlign val="superscript"/>
        <sz val="10"/>
        <color indexed="8"/>
        <rFont val="Times New Roman"/>
        <family val="1"/>
        <charset val="204"/>
      </rPr>
      <t>1)</t>
    </r>
    <r>
      <rPr>
        <sz val="10"/>
        <color indexed="8"/>
        <rFont val="Times New Roman"/>
        <family val="1"/>
        <charset val="204"/>
      </rPr>
      <t>Номер основного мероприятия, мероприятия подпрограммы, мероприятия ведомственной целевой программы указывается в соответствии с нумерацией, приведенной в государственной программе Краснодарского края (подпрограмме, ведомственной целевой программе).</t>
    </r>
  </si>
  <si>
    <r>
      <rPr>
        <vertAlign val="superscript"/>
        <sz val="10"/>
        <color indexed="8"/>
        <rFont val="Times New Roman"/>
        <family val="1"/>
        <charset val="204"/>
      </rPr>
      <t>2)</t>
    </r>
    <r>
      <rPr>
        <sz val="10"/>
        <color indexed="8"/>
        <rFont val="Times New Roman"/>
        <family val="1"/>
        <charset val="204"/>
      </rPr>
      <t>Указываются объемы финансирования, непосредственно освоенные получателями бюджетных средств, получателями субсидий, субвенций, иных межбюджетных трансфертов.</t>
    </r>
  </si>
  <si>
    <r>
      <rPr>
        <vertAlign val="superscript"/>
        <sz val="10"/>
        <rFont val="Times New Roman"/>
        <family val="1"/>
        <charset val="204"/>
      </rPr>
      <t>3)</t>
    </r>
    <r>
      <rPr>
        <sz val="10"/>
        <rFont val="Times New Roman"/>
        <family val="1"/>
        <charset val="204"/>
      </rPr>
      <t>Заполняется при завершении реализации мероприятия в течение отчетного периода и по результатам реализации мероприятия. Указывается сумма неосвоения в тыс. рублях (разница между графами "Профинансировано (кассовое исполнение) в отчетном периоде" (для внебюджетных источников "Объем финансирования, предусмотренный государственной программой на текущий год") и "Объем финансирования, предусмотренный на отчетную дату" в разрезе каждого источника финансирования, с детализацией причин неосвоения средств по мероприятию по каждой сумме средств.</t>
    </r>
  </si>
  <si>
    <r>
      <rPr>
        <vertAlign val="superscript"/>
        <sz val="10"/>
        <rFont val="Times New Roman"/>
        <family val="1"/>
        <charset val="204"/>
      </rPr>
      <t>4)</t>
    </r>
    <r>
      <rPr>
        <sz val="10"/>
        <rFont val="Times New Roman"/>
        <family val="1"/>
        <charset val="204"/>
      </rPr>
      <t>Проставляется отметка "выполнено" или "не выполнено" исходя из степени фактического достижения планового значения непосредственного результата мероприятия.</t>
    </r>
  </si>
  <si>
    <r>
      <rPr>
        <vertAlign val="superscript"/>
        <sz val="10"/>
        <color theme="1"/>
        <rFont val="Times New Roman"/>
        <family val="1"/>
        <charset val="204"/>
      </rPr>
      <t>5)</t>
    </r>
    <r>
      <rPr>
        <sz val="10"/>
        <color theme="1"/>
        <rFont val="Times New Roman"/>
        <family val="1"/>
        <charset val="204"/>
      </rPr>
      <t>Заполняется в случае недостижения планового значения непосредственного результата мероприятия, также указывается текущая стадия выполнения мероприятия.</t>
    </r>
  </si>
  <si>
    <r>
      <rPr>
        <vertAlign val="superscript"/>
        <sz val="10"/>
        <color indexed="8"/>
        <rFont val="Times New Roman"/>
        <family val="1"/>
        <charset val="204"/>
      </rPr>
      <t>6)</t>
    </r>
    <r>
      <rPr>
        <sz val="10"/>
        <color indexed="8"/>
        <rFont val="Times New Roman"/>
        <family val="1"/>
        <charset val="204"/>
      </rPr>
      <t>Финансовое обеспечение работ, не исполненных в предыдущих отчетных периодах.</t>
    </r>
  </si>
  <si>
    <r>
      <rPr>
        <vertAlign val="superscript"/>
        <sz val="10"/>
        <color indexed="8"/>
        <rFont val="Times New Roman"/>
        <family val="1"/>
        <charset val="204"/>
      </rPr>
      <t>7)</t>
    </r>
    <r>
      <rPr>
        <sz val="10"/>
        <color indexed="8"/>
        <rFont val="Times New Roman"/>
        <family val="1"/>
        <charset val="204"/>
      </rPr>
      <t>Остатки средств субсидий из федерального бюджета, выделенных краевому бюджету и неиспользованные в предыдущих отчетных периодах.</t>
    </r>
  </si>
  <si>
    <t>1.3.5</t>
  </si>
  <si>
    <t>1.3.7</t>
  </si>
  <si>
    <t>1.4.7</t>
  </si>
  <si>
    <t xml:space="preserve">охват воспитанников государственных казенных общеобразовательных учреждений,  государственных казенных учреждений социального обслуживания для детей-сирот и детей, оставшихся без попечения родителей, Краснодарского края </t>
  </si>
  <si>
    <t>1.2.2.1</t>
  </si>
  <si>
    <t>1.2.3</t>
  </si>
  <si>
    <t>1.2.4</t>
  </si>
  <si>
    <t>1.2.5</t>
  </si>
  <si>
    <r>
      <t>Заключено государственных контрактов на отчетную дату, тыс. рублей</t>
    </r>
    <r>
      <rPr>
        <vertAlign val="superscript"/>
        <sz val="10"/>
        <color rgb="FF000000"/>
        <rFont val="Times New Roman"/>
        <family val="1"/>
        <charset val="204"/>
      </rPr>
      <t>2)</t>
    </r>
  </si>
  <si>
    <t>охват детей на каждом фестивале</t>
  </si>
  <si>
    <t>министерство культуры Краснодарского края- главный распорядитель бюджетных средств</t>
  </si>
  <si>
    <t>количество мероприятий</t>
  </si>
  <si>
    <t>Предоставление субсидий гос-ударственным бюджетным (автономным) учреждениям культуры Краснодарского края на проведение краевого фестиваля детского художественного творчества «Кубанские просторы»</t>
  </si>
  <si>
    <t>Предоставление субсидий гос-ударственным бюджетным учреждениям Краснодарского края на организацию отдыха и оздоровления детей (за исклю-чением отдыха в каникулярное время), обучающихся в орга-низациях дополнительного образования Краснодарского края, координацию и регули-рование деятельности которых осуществляет министерство образования, науки и моло-дежной политики Краснодар-ского края, а также участников краевых мероприятий, сорев-нований и конкурсов в про-фильных сменах по направле-ниям (физкультурно-спортивное, эколого-биологическое, научно-техническое, творческое, об-щеинтеллектуальное) на базе оздоровительных учреждений, расположенных на территории Краснодарского края</t>
  </si>
  <si>
    <t xml:space="preserve">Е.И. Аршинник,
начальник отдела воспитания и до-полнительного об-разования мини-стерства образова-ния, науки и моло-дежной политики Краснодарского края
</t>
  </si>
  <si>
    <t>Итого по государственной программе, в том числе</t>
  </si>
  <si>
    <t xml:space="preserve">В.Н. Голыба,
начальник отдела по социальной защите семьи, материнства, детства в управлении оздоровления и отдыха детей министерства труда и соци-ального развития Краснодарского края
</t>
  </si>
  <si>
    <t xml:space="preserve">Организация и проведение краевых фестивалей для несовершеннолетних, состоящих на профилактических учетах в органах и учреждениях системы профилактики безнадзорности и правонарушений несовершеннолетних </t>
  </si>
  <si>
    <t xml:space="preserve">Организация и проведение краевого конкурса для несовершеннолетних, состоящих на профилактических учетах в органах и учреждениях системы профилактики безнадзорности и правонарушений несовершеннолетних "Здравствуй, мама!" </t>
  </si>
  <si>
    <t xml:space="preserve">Организация и проведение семинаров-совещаний, научно-практических конференций для работников отделов по делам несовершеннолетних администраций муниципальных образований Краснодарского края </t>
  </si>
  <si>
    <t xml:space="preserve">проведение конференций, семинаров, в том числе межведомственных, по вопросам комплексной реабилитации детей-инвалидов и ранней помощи </t>
  </si>
  <si>
    <t>проведение конференций/семинаров/ охват человек</t>
  </si>
  <si>
    <t xml:space="preserve">1/2 / 200 </t>
  </si>
  <si>
    <t>проведение конференций, семинаров, в том числе межведомственных, по вопросам комплексной реабилитации детей-инвалидов и ранней помощи</t>
  </si>
  <si>
    <t>Финансовое обеспечение деятельности государственного казенного об-щеобразовательного учреждения, государственных казенных учреждений социального обслуживания для детей-сирот и детей, оставшихся без попечения родителей, Краснодарского края и государственных казенных учреждений социального обслуживания для несовершеннолетних, нуждающихся в социальной реабилитации, Краснодарского края, в том числе:</t>
  </si>
  <si>
    <t>Финансовое обеспечение деятельности государственных казенных учреждений социального обслуживания Краснодарского края (реабилитационные центры для детей и подростков с ограниченными возможностями, комплексные центры реабилитации инвалидов, обслуживающие детей-инвалидов), в том числе:</t>
  </si>
  <si>
    <t>Финансовое обеспечение деятельности государственного казенного общеобразовательного учреждения, государственных казенных учреждений социального обслуживания для детей-сирот и детей, оставшихся без попечения родителей, Краснодарского края и государственных казенных учреждений социального обслуживания для несовершеннолетних, нуждающихся в социальной реабилитации, Краснодарского края, в том числе:</t>
  </si>
  <si>
    <t>Р.А. Панченко, начальник отдела обеспечения деятельности комиссии по делам несовершеннолетних и защите их прав  министерства труда и социального развития Краснодарского края</t>
  </si>
  <si>
    <t>Предоставление субсидий государственным бюджетным (автономным) учреждениям Краснодарского края на организацию предоставления дополнительного образования детям-инвалидам</t>
  </si>
  <si>
    <t>С.В. Комарова,  начальник отдела дополнительного  и профессионального  образования министерства культуры Краснодарского края</t>
  </si>
  <si>
    <t>О.П. Капралова, начальник отдела специального образования в управлении общего образования министерства образования, науки и молодежной политики Краснодарского края</t>
  </si>
  <si>
    <t>Е.И. Аршинник, начальник отдела организации воспитательной работы министерства образования, науки и молодежной политики Краснодарского края</t>
  </si>
  <si>
    <t>предоставление субсидий гос-ударственным бюджетным учреждениям Краснодарского края на проведение Всекубанского турнира по футболу среди детских дворовых команд на Кубок губернатора Краснодарского края</t>
  </si>
  <si>
    <t>Предоставление субсидий государственным бюджетным учреждениям Краснодарского края на проведение краевых мероприятий  среди учащихся образовательных организаций (художественно-эстетической, эколого-биологической, туристско-краеведческой, технической направленностей, форумов и других мероприятий для одаренных детей)</t>
  </si>
  <si>
    <t>Ю.А. Фомина, начальник отдела народного творче-ства и социально-культурной деятельности министерства культуры Красно-дарского края</t>
  </si>
  <si>
    <t>федеральный бюджет</t>
  </si>
  <si>
    <t>Предоставление субсидий государственным бюджетным (автономным) учреждениям Краснодарского края на организацию предоставления дополни-тельного образования детям-инвалидам</t>
  </si>
  <si>
    <t>проведение капитального ремонта, в том числе подго-товка отдельных разделов проектной документации, про-верка достоверно-сти определения сметной стоимости, строительный кон-троль</t>
  </si>
  <si>
    <t xml:space="preserve">проведение капитального ремонта, в том числе подго-товка отдельных разделов проектной документации, про-верка достоверности определения сметной стоимости, строительный кон-троль
</t>
  </si>
  <si>
    <t>110 солистов, 100 творческих коллективов</t>
  </si>
  <si>
    <t>1.5.12</t>
  </si>
  <si>
    <t>Предоставление субсидий государственным бюджетным (автономным) учреждениям культуры Краснодарского  края на проведение  краевой выставки – конкурса творческих работ учащихся детских художественных школ и художе-ственных отделе-ний школ искусств Краснодарского края</t>
  </si>
  <si>
    <t xml:space="preserve">выявление одаренных учащихся  </t>
  </si>
  <si>
    <t>1.5.16</t>
  </si>
  <si>
    <t>Предоставление субсидий государственным бюджетным (автономным) учреждениям культуры Краснодарского края на проведение краевого конкурса исполнительского мастерства учащихся-солистов, ансамблей и оркестров народных инструментов детских музыкальных школ и школ искусств Краснодарского края</t>
  </si>
  <si>
    <t>180 
солистов, 
80 творческих коллективов</t>
  </si>
  <si>
    <t xml:space="preserve">охват призе-ров 
</t>
  </si>
  <si>
    <t>1.5.17</t>
  </si>
  <si>
    <t>Предоставление субсидий государственным бюджетным (автономным) учреждениям культуры Краснодарского края на проведение краевого конкурса исполнительского мастерства учащихся-солистов, ансамблей и оркестров отделений духовых и ударных инструментов детских му-зыкальных школ и школ искусств Краснодарского края</t>
  </si>
  <si>
    <t xml:space="preserve">охват победи-телей </t>
  </si>
  <si>
    <t>90 со-листов, 60 творческих коллективов</t>
  </si>
  <si>
    <t>1.5.18</t>
  </si>
  <si>
    <t>Предоставление субсидий государственным бюджет-ным (автономным) учреждениям культуры Краснодарского края на проведение краевого конкурса-фестиваля театральных кол-лективов детских музыкальных, художественных школ и школ ис-кусств Краснодарского края «Золотой петушок»</t>
  </si>
  <si>
    <t xml:space="preserve">охват 
</t>
  </si>
  <si>
    <t>Организация отдыха и оздоровления (за исключением организации отды-ха детей в каникулярное время), са-наторно-курортного лечения, в том числе в амбулаторных условиях (амбулаторно-курортное лечение), детей, в том числе находящихся в трудной жизненной ситуации: детей-инвалидов, детей, один из родителей (законных предста-вителей) которых является инвалидом, детей-сирот, детей, оставшихся без попечения ро-дителей, детей из семей, состоящих на учете в управле-ниях социальной защиты населения министерства труда и социального развития Краснодарского края в муни-ципальных образованиях, а также воспитанников государственных казенных общеобразовательных учреждений, государственных бюджетных учреждений социального обслуживания для детей-сирот и детей, оставшихся без попечения родителей, Краснодарского края, в организациях отдыха детей и их оздоровления</t>
  </si>
  <si>
    <t>выплата единовременных премий многодетным матерям, награжденным Почетным ди-пломом главы администрации (губернатора) Краснодарского края многодетным матерям</t>
  </si>
  <si>
    <t xml:space="preserve">С.В. Комарова,
начальник отдела дополнительного и профессионального образования министерства культуры Краснодарского края
</t>
  </si>
  <si>
    <t xml:space="preserve"> 29.11.2019</t>
  </si>
  <si>
    <t xml:space="preserve">А.Ю. Мокрянский,
начальник отдела организации и проведения особо значимых мероприятий министерства физической культуры и спорта Краснода-ского края
</t>
  </si>
  <si>
    <t>А.Ю. Мокрянский, начальник отдела организации и про-ведения особо зна-чимых мероприятий министерства физической культуры и спорта Краснодарского края</t>
  </si>
  <si>
    <t xml:space="preserve">Н.Н. Ярошенко, 
начальник отдела по вопросам капитального ремонта и строительства ми-нистерства труда и социального разви-тия Краснодарского края, 
И.Г. Исаева, 
начальник отдела организации дея-тельности учрежд-ний для несовер-шеннолетних министерства труда и социального развития Краснодарского края
</t>
  </si>
  <si>
    <t>проведение капитального ремонта, в том числе подготовка отдельных разделов проектной документации, проверка достоверности определения сметной стоимости, строительный кон-троль</t>
  </si>
  <si>
    <t xml:space="preserve">Н.Н. Ярошенко, 
начальник отдела по вопросам капиталь-ного ремонта и строительства ми-нистерства труда и социального разви-тия Краснодарского края
</t>
  </si>
  <si>
    <t>Проведение краевых фестивалей для несовершеннолетних, состоящих на профилактических учетах в органах и учреждениях системы профилактики безнадзорности и правонарушений несовершеннолетних</t>
  </si>
  <si>
    <t>Проведение краевого конкурса для несовершеннолетних, состоящих на профилактических учетах в органах и учреждениях системы про-филактики безнадзорности и правонарушений несовер-шеннолетних «Здравствуй, мама!»</t>
  </si>
  <si>
    <t>Проведение семинаров-совещаний, научно-практических конференций для работников отделов по делам несовершеннолетних администраций муниципалных образований Краснодарского края</t>
  </si>
  <si>
    <t xml:space="preserve">Н.Н. Ярошенко, 
начальник отдела по вопросам капитального ремонта и строительства ми-нистерства труда и социального развития Краснодарского края
</t>
  </si>
  <si>
    <t xml:space="preserve">09.01.2019 
</t>
  </si>
  <si>
    <t>Оплата проезда к месту лечения в санаторно-курортные организации при наличии медицинских показаний и обратно лицам из числа детей-сирот и детей, оставшихся без попе-чения родителей</t>
  </si>
  <si>
    <t>Т.В. Мячина, начальник отдела библиотечной, му-зейной и выставоч-ной деятельности министерства культуры Краснодарского края</t>
  </si>
  <si>
    <t>О.А. Лозовая, начальник отдела общего образования министерства образования, науки и мо-лодежной политики Краснодарского края</t>
  </si>
  <si>
    <t>1 201,4</t>
  </si>
  <si>
    <t>1 643,8</t>
  </si>
  <si>
    <t>С.В. Комарова, начальник отдела дополнительного  и профессионального  образования министерства культуры Краснодарского края</t>
  </si>
  <si>
    <t>Предоставление субсидий гос-ударственным бюджетным (автономным) учреждениям культуры Краснодарского края на участие детских творческих коллективов и солистов в краевых, международных, региональных, всероссийских фестивалях и конкурсах</t>
  </si>
  <si>
    <t>Предоставление субсидий государственным бюджетным (автономным) учреждениям культуры Краснодарского  края на проведение  краевой выставки – конкурса творческих работ учащихся детских художественных школ и художественных отделений школ искусств Краснодарского края</t>
  </si>
  <si>
    <t>Предоставление субсидий государственным бюджетным (автономным) учреждениям культуры Краснодарского края на проведение краевого конкурса исполнительского мастерства учащихся-солистов, ансамблей и ор-кестров народных инстру-ментов детских музыкальных школ и школ искусств Краснодарского края</t>
  </si>
  <si>
    <t>С.В. Комарова, начальник отдела дополнительного и профессионального образования министерства культуры Краснодарского края</t>
  </si>
  <si>
    <t>Предоставление субсидий государственным бюджетным (автономным) учреждениям культуры Краснодарского края на проведение краевого конкурса исполнительского мастерства учащихся-солистов, ансамблей и ор-кестров отделений духовых и ударных инструментов детских музыкальных школ и школ искусств Краснодарского края</t>
  </si>
  <si>
    <t xml:space="preserve">С.В. Комарова,
начальник отдела дополнительного  и профессионального  образования министерства культуры Краснодарского края
</t>
  </si>
  <si>
    <t>Предоставление субсидий государственным бюджетным (автономным) учреждениям культуры Краснодарского края на проведение краевого конкурса-фестиваля театральных коллективов детских музыкальных, художественных школ и школ искусств Краснодарского края «Золотой петушок»</t>
  </si>
  <si>
    <t xml:space="preserve">01.10.2019
</t>
  </si>
  <si>
    <t xml:space="preserve">Ю.А. Фомина,
начальник отдела народного творче-ства и социально-культурной дея-тельности мини-стерства культуры Краснодарского края
</t>
  </si>
  <si>
    <t xml:space="preserve">09.01.2019
</t>
  </si>
  <si>
    <t xml:space="preserve">Н.В. Ощепкова,
начальник отдела государственных программ финансо-во-экономического управления мини-стерство культуры Краснодарского края
</t>
  </si>
  <si>
    <t xml:space="preserve">09.01.2019 
</t>
  </si>
  <si>
    <t>Организация отдыха и оздо-ровления (за исключением организации отдыха детей в каникулярное время), сана-торно-курортного лечения, в том числе в амбулаторных условиях (амбулаторно-курортное лечение), детей, в том числе находящихся в трудной жизненной ситуации: детей-инвалидов, детей, один из родителей (законных представителей) которых яв-ляется инвалидом, детей-сирот, детей, оставшихся без попечения родителей, детей из семей, состоящих на учете в управлениях социальной защиты населения министерства труда и социального развития Краснодарского края в муниципальных образованиях, а также воспитанников государственных казенных общеобразовательных учреждений, государственных бюджетных учреждений социального обслуживания для детей-сирот и детей, оставшихся без попечения родителей, Краснодарского края, в организациях отдыха детей и их оздоровления</t>
  </si>
  <si>
    <t xml:space="preserve">25.05.2019
</t>
  </si>
  <si>
    <t>Предоставление субсидий гос-ударственным бюджетным учреждениям Краснодарского края на организацию отдыха детей (за исключением отдыха в каникулярное время) в лагерях дневного и круглосуточного пребывания на базе государственных специальных (коррекционных) образовательных организаций Краснодарского края</t>
  </si>
  <si>
    <t>Организация отдыха и оздо-ровления одаренных детей, участников детских творче-ских коллективов (за исключением организации отдыха детей в каникулярное время)</t>
  </si>
  <si>
    <t>Финансовое обеспечение дея-тельности казенного учрежде-ния на организацию и обеспе-чение отдыха и оздоровления детей (за исключением организации отдыха детей в канкулярное время)</t>
  </si>
  <si>
    <t>отдел реализации программных мероприятий и обеспечения деятельности учреждений министерства образования, науки и молодежной политики Краснодарского края</t>
  </si>
  <si>
    <t xml:space="preserve">01.04.2019 
</t>
  </si>
  <si>
    <t xml:space="preserve">Е.И. Аршинник,
начальник отдела воспитания и до-полнительного об-разования мини-стерства образова-ния, науки и моло-дежной политики Краснодарского края                    Ю.В. Волобуев, начальник отдела финансового обес-печения муници-пальных образова-ний края министер-ства образования, науки и молодежной политики Красно-дарского края
</t>
  </si>
  <si>
    <t xml:space="preserve">14.05.2019 
</t>
  </si>
  <si>
    <t>расчитывается по итогам года</t>
  </si>
  <si>
    <t>-</t>
  </si>
  <si>
    <t>подведение итогов выполнения мероприятия запланировано на 15.08.2019 г.</t>
  </si>
  <si>
    <t>муниципальными образованиями Краснодарского края проводятся или осуществляется подготовка к проведению конкурсных процедур по приобретению жилых помещений</t>
  </si>
  <si>
    <t>муниципальными образованиями Краснодарского края проводятся или осуществляется подготовка к проведению конкурсных процедур по приобретению жилых помещений.</t>
  </si>
  <si>
    <t>Перечисление средств краевого бюджета в муниципальные образования КК осуществляется на основании предоставленных заявок.</t>
  </si>
  <si>
    <t>Муниципальными образованиями ведется работа с претендентами на получение выплаты</t>
  </si>
  <si>
    <t>выполнено</t>
  </si>
  <si>
    <t>утвержден</t>
  </si>
  <si>
    <t>180/80</t>
  </si>
  <si>
    <r>
      <t>1.6.</t>
    </r>
    <r>
      <rPr>
        <sz val="8"/>
        <color theme="1"/>
        <rFont val="Times New Roman"/>
        <family val="1"/>
        <charset val="204"/>
      </rPr>
      <t>1</t>
    </r>
  </si>
  <si>
    <t>за  1 полугодие 2019 года</t>
  </si>
  <si>
    <t>мероприятие будет выполнено в 4 квартале 2019 года</t>
  </si>
  <si>
    <t>В настоящее время готовятся документы для проведения конкурсных процедур</t>
  </si>
  <si>
    <t>По итогам конкурсных процедур сложилась экономия в сумме 4,4 тыс. рублей. Данные денежные средства будут возвращены в доход краевого бюджета</t>
  </si>
  <si>
    <t>подведение итогов выполнения мероприятия запланировано на 19.07.2019 г.</t>
  </si>
  <si>
    <t>за первое полугодие 2019 года</t>
  </si>
  <si>
    <t>В соответствии с заключенным соглашением и в целях своевременного заключения государственных контрактов субсидия предоставлена подведомственному учреждению во 2 кв. 2019 г. В план реализации ГП "Дети Кубани" будут внесены соответствующие изменения.</t>
  </si>
  <si>
    <t>Завершение реализации мероприятий предусмотрено в 4 кв. 2019 г.</t>
  </si>
  <si>
    <t>проводятся конкурсные процедуры по определению подрядной организации на выполнение подрядных работ, ведется капитальный ремонт</t>
  </si>
  <si>
    <t>По запросу учреждения во 2 кв. 2019 г. был увеличен предельный объем квартального финансирования на сумму 166,1 тыс. руб. Будут внесены изменения в план реализации ГП "Дети Кубани"</t>
  </si>
  <si>
    <t xml:space="preserve">Оплата произведена по факту выполнения работ.  В план реализации ГП КК "Дети Кубани" будут внесены изменения. </t>
  </si>
  <si>
    <t>И.А. Шульга,  начальник отдела организации реабилитации инвалидов министерства труда и социального раз-вития Краснодар-ского края</t>
  </si>
  <si>
    <t xml:space="preserve">ГКУ СО КК "Сочинский реабилитационный центр" проведен краевой межведомственный семинар. </t>
  </si>
  <si>
    <t>ГКУ СО КК "Новороссийский комплексный центр реабилитации для детей и подростков с ограниченными возможностями" приобретен комплект реабилитационного оборудования на сумму 120,0 тыс. руб.</t>
  </si>
  <si>
    <t xml:space="preserve"> </t>
  </si>
  <si>
    <t>0/1/50</t>
  </si>
  <si>
    <t xml:space="preserve">количество приобретен-     ных музыкальных инструментов </t>
  </si>
  <si>
    <t>учрежде-ний</t>
  </si>
  <si>
    <t>на основании плана - графика период оказания услуг: сентябрь-ноябрь 2019 года</t>
  </si>
  <si>
    <t>оплата производится по факту оздоровления и отдыха лиц из числа детей-сирот</t>
  </si>
  <si>
    <t>Заключены контракты на приобретение 334 жилых помещений для обеспечения детей-сирот. Направлены средства на оплату 175 заключенных контрактов.</t>
  </si>
  <si>
    <t>Срок реализации мероприятия - до 29 декабря 2019 г.</t>
  </si>
  <si>
    <t>направлены средства на оформление в собствен-      ность 16 жилых помещений для детей-сирот.</t>
  </si>
  <si>
    <t>направлены средства на ремонт 5 жилых помещений для детей-сирот.</t>
  </si>
  <si>
    <t>Оплата производится по мере заключения контрактов и подписания актов приема жилых помещений. Муниципальными образованиями (26) по результатам проведения конкурсных процедур заключены контракты на приобретение 334 жилых помещений для детей-сирот. В план реализации ГП КК "Дети Кубани" в связи с допущенными арифметическими ошибками будут внесены изменения.</t>
  </si>
  <si>
    <t>Перечисление средств краевого бюджета в муниципальные образования КК осуществляется на основании предоставленных заявок. Направлены средства на предоставление единовременных пособий на оформление в собственность 16 жилых помещений на сумму 83,2 тыс.руб. В план реализации ГП КК "Дети Кубани" будут внесены изменения.</t>
  </si>
  <si>
    <t>денежные средства распределены между 16 муниципальными образованиями на ремонт 24 жилых помещений для детей-сирот. Направлены средства на предоставление единовременных пособий на ремонт 5 жилых помещений на сумму 429,0 тыс.руб. Ведется работа с претендентами на получение единовременного пособия.</t>
  </si>
  <si>
    <t>5906</t>
  </si>
  <si>
    <t xml:space="preserve">Обеспечены жилыми помещениями, приобретенными в прошлые годы, 25 человек </t>
  </si>
  <si>
    <t>Начальник отдела реализации национальных проектов и государственных программ</t>
  </si>
  <si>
    <t>О.Г. Лычагина</t>
  </si>
  <si>
    <t>Период оказания услуг сентябрь-ноябрь 2019 г.</t>
  </si>
  <si>
    <t>Оплата производится по факту оздоровления и отдыха лиц из числа детей-сирот, период оказания услуг сентябрь-ноябрь 2019 г.</t>
  </si>
  <si>
    <t>данные по результатам работы за первое полугодие 2019 года</t>
  </si>
  <si>
    <t>2 ставки не введены в связи с тем, что выделенные средства не позволяют ввести дополнительную штатную единицу, 12 ставок вакантны, в связи с поиском кандидатов на замещение  муниципальных должностей</t>
  </si>
  <si>
    <t>реализация мероприятия запланироана во 2-4 кв. 2019 г.</t>
  </si>
  <si>
    <t>реализация мероприятия запланирована во 2-4 квартале 2019 г.</t>
  </si>
  <si>
    <t>остаток денежных средств в размере 237,3 тыс.руб. будет освоен в 3 кв. 2019 г.</t>
  </si>
  <si>
    <t>128/146</t>
  </si>
  <si>
    <t>90/60</t>
  </si>
  <si>
    <t>выполнение мероприятия предусмотрено в 4 кв. 2019 г.</t>
  </si>
  <si>
    <t>выполнение мероприятия предусмотрено в 3 кв. 2019 г.</t>
  </si>
  <si>
    <t>реализация мероприятия запланирована в 3 квартале 2019 г.</t>
  </si>
  <si>
    <t>выполнение мероприятия предусмотрено во 2-4 кв.2019 г.</t>
  </si>
  <si>
    <t>выполнение мероприятия запланирована во 2-4 квартале 2019 г.</t>
  </si>
  <si>
    <t>Климова Екатерина Анатольевна, +7 (861) 259-22-97</t>
  </si>
  <si>
    <t xml:space="preserve">Начальник отдела реализации национальных проектов и государственных программ                               </t>
  </si>
  <si>
    <t>выполнение мероприятия запланироваоа в 3 квартале 2019 г.</t>
  </si>
  <si>
    <t>выполнение мероприятия запланировано во 2-3 квартале 2019 г.</t>
  </si>
  <si>
    <t>Проведен краевой межведомственный семинар на базе ГКУ СО КК "Сочинский реабилитационный центр", охват участников - 50 человек, выполнение запланировано во 2-4 кв.2019 г.</t>
  </si>
  <si>
    <t>выполнение предусмотрено в 4 кв. 2019 г.</t>
  </si>
  <si>
    <t>выполнение мероприятия запланировно в 4 квартале 2019 г.</t>
  </si>
  <si>
    <t>показатель будет подсчитан по итогам завершения мероприятия</t>
  </si>
  <si>
    <t>выполнение мероприятия запланировано в 4 кв. 2019 г.</t>
  </si>
  <si>
    <t>выполнение мероприятия запланировано в 3 кв. 2019 г.</t>
  </si>
  <si>
    <t>на основании плана-графика период оказания услуг апрель-ноябрь 2019 г.</t>
  </si>
  <si>
    <t>организация отдыха осуществляется в период июнь-август 2019 г.</t>
  </si>
  <si>
    <t>В приказе о внесении изменений в план реализации ГП КК "Дети Кубани" № 1067 от 28.06.2019 г. допущена арифметическая ошибка, будут внесены изменения</t>
  </si>
  <si>
    <t xml:space="preserve">В приказе № 1067 " О внесении изменений в план реализации ГП КК Дети Кубани" допущена арифмитеческая ошибка. ГКУ СО КК "Новороссийским комплексным центром реабилитации детей и подростков с ограниченными возможностями" приобретено реабилитационное оборудование на сумму 120,0 тыс. рублей, в план реализации будут внесены изменения. </t>
  </si>
  <si>
    <t>В.С. Луценко, начальник отдела организации оздоровления и отдыха детей управления оздоровления и отдыха детей мини-стерства труда и со-циального развития Краснодарского края</t>
  </si>
  <si>
    <t>В.С. Луценко, начальник отдела организации оздоровления и отдыха детей управления оздоровления и отдыха детей мини-стерства труда и со-циального развития Краснодарского</t>
  </si>
  <si>
    <t xml:space="preserve">Е.И. Печонова, начальник планово- финансового отдела, В.В. Стратий, начальник отдела по защите прав и интересов лиц из числа детей-сирот и детей, оставшихся без попечения родителей управления оздоровления и отдыха детей министерства труда и социального развития Краснодарского края  </t>
  </si>
  <si>
    <t>выполнение мероприятия запланировано в 4 кв.2019 г.</t>
  </si>
  <si>
    <t>Проведение мероприятия запланировано в 3 кв. 2019 г.</t>
  </si>
  <si>
    <t>выполнение мероприятия запланировано на 4 кв. 2019 г.</t>
  </si>
  <si>
    <t>выполнение запланировано на 3 кв. 2019 г.</t>
  </si>
  <si>
    <t>В.С. Луценко, начальник отдела организации оздоровления и отдыха детей управления оздоровления и отдыха детей министерства труда и со-циального развития Краснодарского</t>
  </si>
  <si>
    <t>реализация мероприятия запланирована на 3 кв, в план реализации будут внесены изменения</t>
  </si>
  <si>
    <t>реализация мероприятия запланирована на 3 кв. 2019 г.</t>
  </si>
  <si>
    <t>выполнение предусмотрено в 3 кв. 2019 г.</t>
  </si>
  <si>
    <t>выполнение запланировано на 4 кв. 2019 г.</t>
  </si>
  <si>
    <t>Климова Екатерина Анатольевна, 259-22-97</t>
  </si>
  <si>
    <t>Показатель расчитывается два раза в год (1 февраля и на 1 августа ), фактическое значение рассчитано по состоянию на 01.02.2019 года</t>
  </si>
  <si>
    <t xml:space="preserve">выполнение предусмотрено до конца 2019 г. </t>
  </si>
  <si>
    <t>не выполнено</t>
  </si>
  <si>
    <t>перечислена субсидия на приобретение музыкальных инструментов, освоение предусмотрено в 3-4 кв. 2019 г. по факту поставки инструментов.</t>
  </si>
  <si>
    <t>Предоставление социальной выплаты в целях частичной компенсации родителям (законным представителям) стоимости приобретенных путевок (курсовок) для детей</t>
  </si>
  <si>
    <t>по итогам конкурсных процедур сложилась экономия, данные денежные средства будут перераспределены на другое мероприятие, в ГП КК "Дети Кубани" будут внесены изменения</t>
  </si>
  <si>
    <t>Мероприятие выполнено, по итогам проведения конкурсных процедур сложилась экономия средств</t>
  </si>
  <si>
    <t>№ номер показателя</t>
  </si>
  <si>
    <t>Причины недостижения фактического значения показателя в отчетном периоде</t>
  </si>
  <si>
    <t>Дети Кубани</t>
  </si>
  <si>
    <t xml:space="preserve">Климова Екатерина Анатольевна, </t>
  </si>
  <si>
    <t xml:space="preserve">  + 7 (861) 259-22-97 </t>
  </si>
  <si>
    <t xml:space="preserve">01.04.2019
</t>
  </si>
  <si>
    <t xml:space="preserve">01.03.2019
</t>
  </si>
  <si>
    <t>«Дети Кубани»</t>
  </si>
  <si>
    <t xml:space="preserve">Контрольное событие 1.1
Постановление главы администрации (губернатора) Краснодарского края «О награждении Почетным дипломом главы администрации (губернатора) Краснодарского края мног-детной матери» 
</t>
  </si>
  <si>
    <t xml:space="preserve">Н.Н. Ярошенко, 
начальник отдела по вопросам капитального ремонта и строительства министерства труда и социального развития Краснодарского края
</t>
  </si>
  <si>
    <t xml:space="preserve">Н.Н. Ярошенко, 
начальник отдела по вопросам капиталь-ного ремонта и строительства министерства труда и социального развития Краснодарского края,
И.А. Шульга,  начальник отдела организации реабилитации инвалидов министерства труда и социального развития Краснодарского края
</t>
  </si>
  <si>
    <t xml:space="preserve">Контрольное событие 1.5
Приказ министерства культуры Краснодарского края об утверждении результатов отбора заявок и утверждения перечня мероприятий и объемов субсидий (организационно-финансовый план) на участие в реализации мероприятий государственной программы Краснодарского края «Дети Кубани» на 2019 год, в результате чего будут предоставлены субсидии государственным бюджетным учреждениям, подведомственным министерству культуры Краснодарского края, на проведение мероприятий в соответствии с поквартальным распределением прогноза кассовых выплат из краевого бюджета
</t>
  </si>
  <si>
    <t>реализация мероприятия запланирована на 3 кв. 2019 г</t>
  </si>
  <si>
    <t xml:space="preserve">выполнение мероприятия запланировано в 3 кв. 2019 года </t>
  </si>
  <si>
    <t xml:space="preserve">выполнение мероприятия предусмотрено в 3 кв. 2019 года. </t>
  </si>
  <si>
    <t>реализация мероприятия запланирована в 3 кв. 2019 г</t>
  </si>
  <si>
    <t>выполнение мероприятия запланировано в 3 кв.2019 г.</t>
  </si>
  <si>
    <t>выполнение мероприятия запланировано в 3--4 кв. 2019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</si>
</sst>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37" x14ac:knownFonts="1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vertAlign val="superscript"/>
      <sz val="10"/>
      <color rgb="FF000000"/>
      <name val="Times New Roman"/>
      <family val="1"/>
      <charset val="204"/>
    </font>
    <font>
      <vertAlign val="superscript"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vertAlign val="superscript"/>
      <sz val="9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i/>
      <sz val="9"/>
      <color rgb="FF000000"/>
      <name val="Times New Roman"/>
      <family val="1"/>
      <charset val="204"/>
    </font>
    <font>
      <i/>
      <vertAlign val="superscript"/>
      <sz val="9"/>
      <color rgb="FF000000"/>
      <name val="Times New Roman"/>
      <family val="1"/>
      <charset val="204"/>
    </font>
    <font>
      <sz val="10"/>
      <color theme="1"/>
      <name val="Arial"/>
      <family val="2"/>
      <charset val="204"/>
    </font>
    <font>
      <b/>
      <sz val="10"/>
      <color rgb="FF26282F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vertAlign val="superscript"/>
      <sz val="10"/>
      <color indexed="8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4"/>
      <color indexed="8"/>
      <name val="Times New Roman"/>
      <family val="1"/>
      <charset val="204"/>
    </font>
    <font>
      <b/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66">
    <xf numFmtId="0" fontId="0" fillId="0" borderId="0" xfId="0"/>
    <xf numFmtId="0" fontId="5" fillId="0" borderId="0" xfId="0" applyFont="1" applyFill="1"/>
    <xf numFmtId="49" fontId="2" fillId="2" borderId="1" xfId="0" applyNumberFormat="1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 wrapText="1"/>
    </xf>
    <xf numFmtId="14" fontId="2" fillId="2" borderId="1" xfId="0" applyNumberFormat="1" applyFont="1" applyFill="1" applyBorder="1" applyAlignment="1">
      <alignment horizontal="left" vertical="top" wrapText="1"/>
    </xf>
    <xf numFmtId="49" fontId="3" fillId="2" borderId="1" xfId="0" applyNumberFormat="1" applyFont="1" applyFill="1" applyBorder="1" applyAlignment="1">
      <alignment horizontal="left" vertical="top" wrapText="1"/>
    </xf>
    <xf numFmtId="16" fontId="3" fillId="2" borderId="1" xfId="0" applyNumberFormat="1" applyFont="1" applyFill="1" applyBorder="1" applyAlignment="1">
      <alignment horizontal="left" vertical="top" wrapText="1"/>
    </xf>
    <xf numFmtId="0" fontId="5" fillId="2" borderId="0" xfId="0" applyFont="1" applyFill="1" applyAlignment="1">
      <alignment horizontal="left" vertical="top"/>
    </xf>
    <xf numFmtId="49" fontId="18" fillId="2" borderId="1" xfId="0" applyNumberFormat="1" applyFont="1" applyFill="1" applyBorder="1" applyAlignment="1">
      <alignment horizontal="left" vertical="top"/>
    </xf>
    <xf numFmtId="0" fontId="18" fillId="2" borderId="1" xfId="0" applyFont="1" applyFill="1" applyBorder="1" applyAlignment="1">
      <alignment horizontal="left" vertical="top" wrapText="1"/>
    </xf>
    <xf numFmtId="0" fontId="25" fillId="2" borderId="1" xfId="0" applyFont="1" applyFill="1" applyBorder="1" applyAlignment="1">
      <alignment horizontal="left" vertical="top" wrapText="1"/>
    </xf>
    <xf numFmtId="0" fontId="16" fillId="2" borderId="0" xfId="0" applyFont="1" applyFill="1" applyBorder="1" applyAlignment="1">
      <alignment horizontal="left" vertical="top" wrapText="1"/>
    </xf>
    <xf numFmtId="165" fontId="3" fillId="2" borderId="0" xfId="0" applyNumberFormat="1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0" fontId="34" fillId="2" borderId="0" xfId="0" applyFont="1" applyFill="1" applyAlignment="1">
      <alignment horizontal="left" vertical="top"/>
    </xf>
    <xf numFmtId="0" fontId="30" fillId="2" borderId="0" xfId="0" applyFont="1" applyFill="1" applyAlignment="1">
      <alignment horizontal="left" vertical="top"/>
    </xf>
    <xf numFmtId="0" fontId="33" fillId="2" borderId="0" xfId="0" applyFont="1" applyFill="1" applyAlignment="1">
      <alignment horizontal="left" vertical="top"/>
    </xf>
    <xf numFmtId="0" fontId="35" fillId="2" borderId="0" xfId="0" applyFont="1" applyFill="1" applyAlignment="1">
      <alignment horizontal="left" vertical="top"/>
    </xf>
    <xf numFmtId="0" fontId="18" fillId="2" borderId="1" xfId="0" applyFont="1" applyFill="1" applyBorder="1" applyAlignment="1">
      <alignment horizontal="left" vertical="top"/>
    </xf>
    <xf numFmtId="0" fontId="3" fillId="2" borderId="1" xfId="0" applyFont="1" applyFill="1" applyBorder="1" applyAlignment="1">
      <alignment horizontal="left" vertical="top" wrapText="1"/>
    </xf>
    <xf numFmtId="0" fontId="5" fillId="2" borderId="0" xfId="0" applyFont="1" applyFill="1"/>
    <xf numFmtId="0" fontId="2" fillId="2" borderId="0" xfId="0" applyFont="1" applyFill="1" applyAlignment="1">
      <alignment horizontal="right"/>
    </xf>
    <xf numFmtId="0" fontId="5" fillId="2" borderId="0" xfId="0" applyFont="1" applyFill="1" applyAlignment="1">
      <alignment horizontal="center"/>
    </xf>
    <xf numFmtId="0" fontId="2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top" wrapText="1"/>
    </xf>
    <xf numFmtId="0" fontId="2" fillId="2" borderId="0" xfId="0" applyFont="1" applyFill="1" applyAlignment="1"/>
    <xf numFmtId="0" fontId="2" fillId="2" borderId="0" xfId="0" applyFont="1" applyFill="1"/>
    <xf numFmtId="164" fontId="28" fillId="2" borderId="1" xfId="0" applyNumberFormat="1" applyFont="1" applyFill="1" applyBorder="1" applyAlignment="1">
      <alignment horizontal="center" vertical="top" wrapText="1"/>
    </xf>
    <xf numFmtId="164" fontId="10" fillId="2" borderId="2" xfId="0" applyNumberFormat="1" applyFont="1" applyFill="1" applyBorder="1" applyAlignment="1">
      <alignment horizontal="center" vertical="top" wrapText="1"/>
    </xf>
    <xf numFmtId="164" fontId="13" fillId="2" borderId="1" xfId="0" applyNumberFormat="1" applyFont="1" applyFill="1" applyBorder="1" applyAlignment="1">
      <alignment horizontal="center" vertical="top" wrapText="1"/>
    </xf>
    <xf numFmtId="164" fontId="10" fillId="2" borderId="1" xfId="0" applyNumberFormat="1" applyFont="1" applyFill="1" applyBorder="1" applyAlignment="1">
      <alignment horizontal="center" vertical="top" wrapText="1"/>
    </xf>
    <xf numFmtId="164" fontId="10" fillId="2" borderId="7" xfId="0" applyNumberFormat="1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left" vertical="top"/>
    </xf>
    <xf numFmtId="0" fontId="12" fillId="2" borderId="1" xfId="0" applyFont="1" applyFill="1" applyBorder="1" applyAlignment="1">
      <alignment horizontal="left" vertical="top" wrapText="1"/>
    </xf>
    <xf numFmtId="165" fontId="12" fillId="2" borderId="1" xfId="0" applyNumberFormat="1" applyFont="1" applyFill="1" applyBorder="1" applyAlignment="1">
      <alignment horizontal="left" vertical="top"/>
    </xf>
    <xf numFmtId="165" fontId="36" fillId="2" borderId="1" xfId="0" applyNumberFormat="1" applyFont="1" applyFill="1" applyBorder="1" applyAlignment="1">
      <alignment horizontal="left" vertical="top"/>
    </xf>
    <xf numFmtId="0" fontId="0" fillId="2" borderId="1" xfId="0" applyFill="1" applyBorder="1" applyAlignment="1">
      <alignment horizontal="left" vertical="top"/>
    </xf>
    <xf numFmtId="0" fontId="4" fillId="2" borderId="1" xfId="0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left" vertical="top"/>
    </xf>
    <xf numFmtId="165" fontId="3" fillId="2" borderId="1" xfId="0" applyNumberFormat="1" applyFont="1" applyFill="1" applyBorder="1" applyAlignment="1">
      <alignment horizontal="left" vertical="top"/>
    </xf>
    <xf numFmtId="0" fontId="3" fillId="2" borderId="1" xfId="0" applyFont="1" applyFill="1" applyBorder="1" applyAlignment="1">
      <alignment horizontal="left" vertical="top"/>
    </xf>
    <xf numFmtId="0" fontId="17" fillId="2" borderId="1" xfId="0" applyFont="1" applyFill="1" applyBorder="1" applyAlignment="1">
      <alignment horizontal="left" vertical="top"/>
    </xf>
    <xf numFmtId="0" fontId="17" fillId="2" borderId="1" xfId="0" applyFont="1" applyFill="1" applyBorder="1"/>
    <xf numFmtId="49" fontId="19" fillId="2" borderId="1" xfId="0" applyNumberFormat="1" applyFont="1" applyFill="1" applyBorder="1" applyAlignment="1">
      <alignment horizontal="left" vertical="top"/>
    </xf>
    <xf numFmtId="0" fontId="19" fillId="2" borderId="1" xfId="0" applyFont="1" applyFill="1" applyBorder="1" applyAlignment="1">
      <alignment horizontal="left" vertical="top" wrapText="1"/>
    </xf>
    <xf numFmtId="165" fontId="19" fillId="2" borderId="1" xfId="0" applyNumberFormat="1" applyFont="1" applyFill="1" applyBorder="1" applyAlignment="1">
      <alignment horizontal="left" vertical="top" wrapText="1"/>
    </xf>
    <xf numFmtId="0" fontId="19" fillId="2" borderId="1" xfId="0" applyFont="1" applyFill="1" applyBorder="1" applyAlignment="1">
      <alignment horizontal="left" vertical="top"/>
    </xf>
    <xf numFmtId="165" fontId="19" fillId="2" borderId="1" xfId="0" applyNumberFormat="1" applyFont="1" applyFill="1" applyBorder="1" applyAlignment="1">
      <alignment horizontal="left" vertical="top"/>
    </xf>
    <xf numFmtId="2" fontId="19" fillId="2" borderId="1" xfId="0" applyNumberFormat="1" applyFont="1" applyFill="1" applyBorder="1" applyAlignment="1">
      <alignment horizontal="left" vertical="top" wrapText="1"/>
    </xf>
    <xf numFmtId="49" fontId="24" fillId="2" borderId="1" xfId="0" applyNumberFormat="1" applyFont="1" applyFill="1" applyBorder="1" applyAlignment="1">
      <alignment horizontal="left" vertical="top"/>
    </xf>
    <xf numFmtId="2" fontId="25" fillId="2" borderId="1" xfId="0" applyNumberFormat="1" applyFont="1" applyFill="1" applyBorder="1" applyAlignment="1">
      <alignment horizontal="center" vertical="top" wrapText="1"/>
    </xf>
    <xf numFmtId="0" fontId="18" fillId="2" borderId="0" xfId="0" applyFont="1" applyFill="1" applyAlignment="1">
      <alignment horizontal="left"/>
    </xf>
    <xf numFmtId="0" fontId="22" fillId="2" borderId="0" xfId="0" applyFont="1" applyFill="1" applyBorder="1" applyAlignment="1">
      <alignment horizontal="left" wrapText="1"/>
    </xf>
    <xf numFmtId="0" fontId="33" fillId="2" borderId="0" xfId="0" applyFont="1" applyFill="1" applyAlignment="1">
      <alignment horizontal="left"/>
    </xf>
    <xf numFmtId="0" fontId="20" fillId="2" borderId="0" xfId="0" applyFont="1" applyFill="1" applyAlignment="1">
      <alignment horizontal="left"/>
    </xf>
    <xf numFmtId="0" fontId="22" fillId="2" borderId="0" xfId="0" applyFont="1" applyFill="1" applyAlignment="1">
      <alignment horizontal="left"/>
    </xf>
    <xf numFmtId="0" fontId="18" fillId="2" borderId="0" xfId="0" applyFont="1" applyFill="1" applyAlignment="1"/>
    <xf numFmtId="0" fontId="6" fillId="2" borderId="0" xfId="0" applyFont="1" applyFill="1"/>
    <xf numFmtId="0" fontId="3" fillId="2" borderId="0" xfId="0" applyFont="1" applyFill="1" applyAlignment="1">
      <alignment horizontal="left"/>
    </xf>
    <xf numFmtId="0" fontId="2" fillId="2" borderId="0" xfId="0" applyFont="1" applyFill="1" applyAlignment="1">
      <alignment horizontal="left"/>
    </xf>
    <xf numFmtId="0" fontId="2" fillId="2" borderId="0" xfId="0" applyFont="1" applyFill="1" applyAlignment="1">
      <alignment vertical="top"/>
    </xf>
    <xf numFmtId="0" fontId="5" fillId="2" borderId="0" xfId="0" applyFont="1" applyFill="1" applyAlignment="1">
      <alignment horizontal="center" vertical="top" wrapText="1"/>
    </xf>
    <xf numFmtId="0" fontId="2" fillId="2" borderId="1" xfId="0" applyFont="1" applyFill="1" applyBorder="1" applyAlignment="1">
      <alignment horizontal="center"/>
    </xf>
    <xf numFmtId="14" fontId="25" fillId="2" borderId="1" xfId="0" applyNumberFormat="1" applyFont="1" applyFill="1" applyBorder="1" applyAlignment="1">
      <alignment horizontal="left" vertical="top" wrapText="1"/>
    </xf>
    <xf numFmtId="49" fontId="25" fillId="2" borderId="1" xfId="0" applyNumberFormat="1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center" vertical="top" wrapText="1"/>
    </xf>
    <xf numFmtId="165" fontId="3" fillId="2" borderId="1" xfId="0" applyNumberFormat="1" applyFont="1" applyFill="1" applyBorder="1" applyAlignment="1">
      <alignment horizontal="center" vertical="top" wrapText="1"/>
    </xf>
    <xf numFmtId="165" fontId="2" fillId="2" borderId="1" xfId="0" applyNumberFormat="1" applyFont="1" applyFill="1" applyBorder="1" applyAlignment="1">
      <alignment horizontal="center" vertical="top" wrapText="1"/>
    </xf>
    <xf numFmtId="49" fontId="2" fillId="0" borderId="1" xfId="0" applyNumberFormat="1" applyFont="1" applyFill="1" applyBorder="1" applyAlignment="1">
      <alignment horizontal="left" vertical="top" wrapText="1"/>
    </xf>
    <xf numFmtId="0" fontId="18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14" fontId="2" fillId="0" borderId="1" xfId="0" applyNumberFormat="1" applyFont="1" applyFill="1" applyBorder="1" applyAlignment="1">
      <alignment horizontal="left" vertical="top" wrapText="1"/>
    </xf>
    <xf numFmtId="165" fontId="2" fillId="0" borderId="1" xfId="0" applyNumberFormat="1" applyFont="1" applyFill="1" applyBorder="1" applyAlignment="1">
      <alignment horizontal="center" vertical="top" wrapText="1"/>
    </xf>
    <xf numFmtId="14" fontId="25" fillId="0" borderId="1" xfId="0" applyNumberFormat="1" applyFont="1" applyFill="1" applyBorder="1" applyAlignment="1">
      <alignment horizontal="left" vertical="top" wrapText="1"/>
    </xf>
    <xf numFmtId="0" fontId="25" fillId="0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0" xfId="0" applyFont="1" applyFill="1" applyAlignment="1">
      <alignment horizontal="center" vertical="top"/>
    </xf>
    <xf numFmtId="0" fontId="2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0" fillId="2" borderId="0" xfId="0" applyFill="1"/>
    <xf numFmtId="0" fontId="0" fillId="2" borderId="0" xfId="0" applyFill="1" applyAlignment="1"/>
    <xf numFmtId="0" fontId="26" fillId="2" borderId="0" xfId="0" applyFont="1" applyFill="1" applyAlignment="1"/>
    <xf numFmtId="0" fontId="5" fillId="2" borderId="0" xfId="0" applyFont="1" applyFill="1" applyAlignment="1">
      <alignment horizontal="left"/>
    </xf>
    <xf numFmtId="0" fontId="27" fillId="2" borderId="0" xfId="0" applyFont="1" applyFill="1" applyAlignment="1">
      <alignment horizontal="left"/>
    </xf>
    <xf numFmtId="0" fontId="9" fillId="2" borderId="0" xfId="0" applyFont="1" applyFill="1"/>
    <xf numFmtId="0" fontId="30" fillId="2" borderId="0" xfId="0" applyFont="1" applyFill="1" applyAlignment="1">
      <alignment horizontal="left"/>
    </xf>
    <xf numFmtId="0" fontId="22" fillId="2" borderId="0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left" wrapText="1"/>
    </xf>
    <xf numFmtId="0" fontId="33" fillId="2" borderId="0" xfId="0" applyFont="1" applyFill="1" applyAlignment="1">
      <alignment horizontal="left" vertical="top" wrapText="1"/>
    </xf>
    <xf numFmtId="0" fontId="18" fillId="2" borderId="0" xfId="0" applyFont="1" applyFill="1" applyAlignment="1">
      <alignment horizontal="center"/>
    </xf>
    <xf numFmtId="0" fontId="0" fillId="2" borderId="0" xfId="0" applyFill="1"/>
    <xf numFmtId="0" fontId="3" fillId="2" borderId="1" xfId="0" applyFont="1" applyFill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23" fillId="2" borderId="1" xfId="0" applyFont="1" applyFill="1" applyBorder="1" applyAlignment="1">
      <alignment horizontal="left" vertical="top"/>
    </xf>
    <xf numFmtId="0" fontId="23" fillId="2" borderId="1" xfId="0" applyFont="1" applyFill="1" applyBorder="1" applyAlignment="1">
      <alignment horizontal="left" vertical="top" wrapText="1"/>
    </xf>
    <xf numFmtId="2" fontId="23" fillId="2" borderId="1" xfId="0" applyNumberFormat="1" applyFont="1" applyFill="1" applyBorder="1" applyAlignment="1">
      <alignment horizontal="left" vertical="top" wrapText="1"/>
    </xf>
    <xf numFmtId="0" fontId="23" fillId="2" borderId="8" xfId="0" applyFont="1" applyFill="1" applyBorder="1" applyAlignment="1">
      <alignment horizontal="left" vertical="top" wrapText="1"/>
    </xf>
    <xf numFmtId="2" fontId="25" fillId="3" borderId="1" xfId="0" applyNumberFormat="1" applyFont="1" applyFill="1" applyBorder="1" applyAlignment="1">
      <alignment horizontal="center" vertical="top" wrapText="1"/>
    </xf>
    <xf numFmtId="0" fontId="0" fillId="2" borderId="0" xfId="0" applyFill="1"/>
    <xf numFmtId="0" fontId="5" fillId="4" borderId="0" xfId="0" applyFont="1" applyFill="1"/>
    <xf numFmtId="0" fontId="18" fillId="0" borderId="2" xfId="0" applyFont="1" applyFill="1" applyBorder="1" applyAlignment="1">
      <alignment horizontal="left" vertical="top" wrapText="1"/>
    </xf>
    <xf numFmtId="0" fontId="0" fillId="4" borderId="0" xfId="0" applyFill="1"/>
    <xf numFmtId="2" fontId="5" fillId="0" borderId="1" xfId="0" applyNumberFormat="1" applyFont="1" applyFill="1" applyBorder="1" applyAlignment="1">
      <alignment vertical="top"/>
    </xf>
    <xf numFmtId="2" fontId="18" fillId="0" borderId="1" xfId="0" applyNumberFormat="1" applyFont="1" applyFill="1" applyBorder="1" applyAlignment="1">
      <alignment vertical="top" wrapText="1"/>
    </xf>
    <xf numFmtId="2" fontId="2" fillId="0" borderId="1" xfId="0" applyNumberFormat="1" applyFont="1" applyFill="1" applyBorder="1" applyAlignment="1">
      <alignment vertical="top" wrapText="1"/>
    </xf>
    <xf numFmtId="164" fontId="2" fillId="0" borderId="1" xfId="0" applyNumberFormat="1" applyFont="1" applyFill="1" applyBorder="1" applyAlignment="1">
      <alignment vertical="top" wrapText="1"/>
    </xf>
    <xf numFmtId="2" fontId="23" fillId="0" borderId="1" xfId="0" applyNumberFormat="1" applyFont="1" applyFill="1" applyBorder="1" applyAlignment="1">
      <alignment horizontal="center" vertical="top" wrapText="1"/>
    </xf>
    <xf numFmtId="49" fontId="18" fillId="0" borderId="1" xfId="0" applyNumberFormat="1" applyFont="1" applyFill="1" applyBorder="1" applyAlignment="1">
      <alignment horizontal="left" vertical="top"/>
    </xf>
    <xf numFmtId="165" fontId="18" fillId="0" borderId="1" xfId="0" applyNumberFormat="1" applyFont="1" applyFill="1" applyBorder="1" applyAlignment="1">
      <alignment horizontal="left" vertical="top"/>
    </xf>
    <xf numFmtId="0" fontId="20" fillId="0" borderId="1" xfId="0" applyFont="1" applyFill="1" applyBorder="1" applyAlignment="1">
      <alignment horizontal="left" vertical="top"/>
    </xf>
    <xf numFmtId="0" fontId="20" fillId="0" borderId="1" xfId="0" applyFont="1" applyFill="1" applyBorder="1" applyAlignment="1">
      <alignment horizontal="center" vertical="top" wrapText="1"/>
    </xf>
    <xf numFmtId="2" fontId="18" fillId="0" borderId="1" xfId="0" applyNumberFormat="1" applyFont="1" applyFill="1" applyBorder="1" applyAlignment="1">
      <alignment horizontal="left" vertical="top" wrapText="1"/>
    </xf>
    <xf numFmtId="0" fontId="18" fillId="0" borderId="1" xfId="0" applyFont="1" applyFill="1" applyBorder="1" applyAlignment="1">
      <alignment horizontal="left" vertical="top"/>
    </xf>
    <xf numFmtId="0" fontId="20" fillId="0" borderId="1" xfId="0" applyFont="1" applyFill="1" applyBorder="1" applyAlignment="1">
      <alignment horizontal="left" vertical="top" wrapText="1"/>
    </xf>
    <xf numFmtId="2" fontId="20" fillId="0" borderId="1" xfId="0" applyNumberFormat="1" applyFont="1" applyFill="1" applyBorder="1" applyAlignment="1">
      <alignment horizontal="left" vertical="top" wrapText="1"/>
    </xf>
    <xf numFmtId="0" fontId="23" fillId="0" borderId="1" xfId="0" applyFont="1" applyFill="1" applyBorder="1" applyAlignment="1">
      <alignment horizontal="left" vertical="top"/>
    </xf>
    <xf numFmtId="2" fontId="4" fillId="0" borderId="1" xfId="0" applyNumberFormat="1" applyFont="1" applyFill="1" applyBorder="1" applyAlignment="1">
      <alignment horizontal="left" vertical="top" wrapText="1"/>
    </xf>
    <xf numFmtId="49" fontId="19" fillId="0" borderId="1" xfId="0" applyNumberFormat="1" applyFont="1" applyFill="1" applyBorder="1" applyAlignment="1">
      <alignment horizontal="left" vertical="top"/>
    </xf>
    <xf numFmtId="165" fontId="19" fillId="0" borderId="1" xfId="0" applyNumberFormat="1" applyFont="1" applyFill="1" applyBorder="1" applyAlignment="1">
      <alignment horizontal="left" vertical="top"/>
    </xf>
    <xf numFmtId="2" fontId="21" fillId="0" borderId="1" xfId="0" applyNumberFormat="1" applyFont="1" applyFill="1" applyBorder="1" applyAlignment="1">
      <alignment horizontal="left" vertical="top" wrapText="1"/>
    </xf>
    <xf numFmtId="0" fontId="21" fillId="0" borderId="1" xfId="0" applyFont="1" applyFill="1" applyBorder="1" applyAlignment="1">
      <alignment horizontal="left" vertical="top"/>
    </xf>
    <xf numFmtId="0" fontId="21" fillId="0" borderId="1" xfId="0" applyFont="1" applyFill="1" applyBorder="1" applyAlignment="1">
      <alignment horizontal="left" vertical="top" wrapText="1"/>
    </xf>
    <xf numFmtId="2" fontId="18" fillId="0" borderId="1" xfId="0" applyNumberFormat="1" applyFont="1" applyFill="1" applyBorder="1" applyAlignment="1">
      <alignment horizontal="center" vertical="top" wrapText="1"/>
    </xf>
    <xf numFmtId="165" fontId="23" fillId="0" borderId="1" xfId="0" applyNumberFormat="1" applyFont="1" applyFill="1" applyBorder="1" applyAlignment="1">
      <alignment horizontal="left" vertical="top"/>
    </xf>
    <xf numFmtId="0" fontId="23" fillId="0" borderId="1" xfId="0" applyFont="1" applyFill="1" applyBorder="1" applyAlignment="1">
      <alignment horizontal="left" vertical="top" wrapText="1"/>
    </xf>
    <xf numFmtId="0" fontId="0" fillId="0" borderId="0" xfId="0" applyFill="1"/>
    <xf numFmtId="165" fontId="18" fillId="0" borderId="1" xfId="0" applyNumberFormat="1" applyFont="1" applyFill="1" applyBorder="1" applyAlignment="1">
      <alignment horizontal="left" vertical="top" wrapText="1"/>
    </xf>
    <xf numFmtId="165" fontId="18" fillId="0" borderId="1" xfId="0" applyNumberFormat="1" applyFont="1" applyFill="1" applyBorder="1" applyAlignment="1">
      <alignment horizontal="center" vertical="top"/>
    </xf>
    <xf numFmtId="49" fontId="18" fillId="0" borderId="2" xfId="0" applyNumberFormat="1" applyFont="1" applyFill="1" applyBorder="1" applyAlignment="1">
      <alignment horizontal="left" vertical="top"/>
    </xf>
    <xf numFmtId="0" fontId="18" fillId="0" borderId="1" xfId="0" applyFont="1" applyFill="1" applyBorder="1" applyAlignment="1">
      <alignment horizontal="center" vertical="top" wrapText="1"/>
    </xf>
    <xf numFmtId="165" fontId="19" fillId="0" borderId="2" xfId="0" applyNumberFormat="1" applyFont="1" applyFill="1" applyBorder="1" applyAlignment="1">
      <alignment horizontal="left" vertical="top"/>
    </xf>
    <xf numFmtId="165" fontId="18" fillId="0" borderId="2" xfId="0" applyNumberFormat="1" applyFont="1" applyFill="1" applyBorder="1" applyAlignment="1">
      <alignment horizontal="left" vertical="top"/>
    </xf>
    <xf numFmtId="165" fontId="23" fillId="0" borderId="2" xfId="0" applyNumberFormat="1" applyFont="1" applyFill="1" applyBorder="1" applyAlignment="1">
      <alignment horizontal="left" vertical="top"/>
    </xf>
    <xf numFmtId="0" fontId="18" fillId="0" borderId="8" xfId="0" applyFont="1" applyFill="1" applyBorder="1" applyAlignment="1">
      <alignment horizontal="center" vertical="top" wrapText="1"/>
    </xf>
    <xf numFmtId="49" fontId="18" fillId="0" borderId="2" xfId="0" applyNumberFormat="1" applyFont="1" applyFill="1" applyBorder="1" applyAlignment="1">
      <alignment horizontal="center" vertical="top"/>
    </xf>
    <xf numFmtId="0" fontId="18" fillId="0" borderId="2" xfId="0" applyFont="1" applyFill="1" applyBorder="1" applyAlignment="1">
      <alignment horizontal="center" vertical="top" wrapText="1"/>
    </xf>
    <xf numFmtId="165" fontId="19" fillId="0" borderId="2" xfId="0" applyNumberFormat="1" applyFont="1" applyFill="1" applyBorder="1" applyAlignment="1">
      <alignment horizontal="center" vertical="top"/>
    </xf>
    <xf numFmtId="165" fontId="18" fillId="0" borderId="2" xfId="0" applyNumberFormat="1" applyFont="1" applyFill="1" applyBorder="1" applyAlignment="1">
      <alignment horizontal="center" vertical="top"/>
    </xf>
    <xf numFmtId="0" fontId="2" fillId="0" borderId="2" xfId="0" applyFont="1" applyFill="1" applyBorder="1" applyAlignment="1">
      <alignment horizontal="center" vertical="top" wrapText="1"/>
    </xf>
    <xf numFmtId="165" fontId="23" fillId="0" borderId="2" xfId="0" applyNumberFormat="1" applyFont="1" applyFill="1" applyBorder="1" applyAlignment="1">
      <alignment horizontal="center" vertical="top"/>
    </xf>
    <xf numFmtId="2" fontId="20" fillId="0" borderId="1" xfId="0" applyNumberFormat="1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left" vertical="top" wrapText="1"/>
    </xf>
    <xf numFmtId="165" fontId="2" fillId="0" borderId="2" xfId="0" applyNumberFormat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2" fontId="23" fillId="0" borderId="1" xfId="0" applyNumberFormat="1" applyFont="1" applyFill="1" applyBorder="1" applyAlignment="1">
      <alignment horizontal="left" vertical="top" wrapText="1"/>
    </xf>
    <xf numFmtId="0" fontId="4" fillId="0" borderId="2" xfId="0" applyFont="1" applyFill="1" applyBorder="1" applyAlignment="1">
      <alignment horizontal="center" vertical="top" wrapText="1"/>
    </xf>
    <xf numFmtId="0" fontId="18" fillId="0" borderId="4" xfId="0" applyFont="1" applyFill="1" applyBorder="1" applyAlignment="1">
      <alignment horizontal="left" vertical="top" wrapText="1"/>
    </xf>
    <xf numFmtId="165" fontId="18" fillId="0" borderId="3" xfId="0" applyNumberFormat="1" applyFont="1" applyFill="1" applyBorder="1" applyAlignment="1">
      <alignment horizontal="center" vertical="top"/>
    </xf>
    <xf numFmtId="165" fontId="23" fillId="0" borderId="1" xfId="0" applyNumberFormat="1" applyFont="1" applyFill="1" applyBorder="1" applyAlignment="1">
      <alignment horizontal="center" vertical="top"/>
    </xf>
    <xf numFmtId="0" fontId="23" fillId="0" borderId="1" xfId="0" applyFont="1" applyFill="1" applyBorder="1" applyAlignment="1">
      <alignment horizontal="center" vertical="top" wrapText="1"/>
    </xf>
    <xf numFmtId="3" fontId="18" fillId="0" borderId="1" xfId="0" applyNumberFormat="1" applyFont="1" applyFill="1" applyBorder="1" applyAlignment="1">
      <alignment horizontal="left" vertical="top"/>
    </xf>
    <xf numFmtId="2" fontId="19" fillId="0" borderId="1" xfId="0" applyNumberFormat="1" applyFont="1" applyFill="1" applyBorder="1" applyAlignment="1">
      <alignment horizontal="left" vertical="top" wrapText="1"/>
    </xf>
    <xf numFmtId="0" fontId="19" fillId="0" borderId="1" xfId="0" applyFont="1" applyFill="1" applyBorder="1" applyAlignment="1">
      <alignment horizontal="left" vertical="top"/>
    </xf>
    <xf numFmtId="0" fontId="19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2" fontId="25" fillId="0" borderId="1" xfId="0" applyNumberFormat="1" applyFont="1" applyFill="1" applyBorder="1" applyAlignment="1">
      <alignment horizontal="center" vertical="top" wrapText="1"/>
    </xf>
    <xf numFmtId="165" fontId="25" fillId="0" borderId="1" xfId="0" applyNumberFormat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vertical="top" wrapText="1"/>
    </xf>
    <xf numFmtId="0" fontId="18" fillId="0" borderId="1" xfId="0" applyFont="1" applyFill="1" applyBorder="1" applyAlignment="1">
      <alignment horizontal="left" wrapText="1"/>
    </xf>
    <xf numFmtId="165" fontId="25" fillId="2" borderId="1" xfId="0" applyNumberFormat="1" applyFont="1" applyFill="1" applyBorder="1" applyAlignment="1">
      <alignment horizontal="center" vertical="top" wrapText="1"/>
    </xf>
    <xf numFmtId="165" fontId="5" fillId="2" borderId="0" xfId="0" applyNumberFormat="1" applyFont="1" applyFill="1"/>
    <xf numFmtId="0" fontId="5" fillId="2" borderId="0" xfId="0" applyFont="1" applyFill="1" applyAlignment="1">
      <alignment horizontal="right"/>
    </xf>
    <xf numFmtId="0" fontId="0" fillId="2" borderId="0" xfId="0" applyFill="1"/>
    <xf numFmtId="165" fontId="0" fillId="2" borderId="0" xfId="0" applyNumberFormat="1" applyFill="1"/>
    <xf numFmtId="0" fontId="30" fillId="2" borderId="0" xfId="0" applyFont="1" applyFill="1" applyAlignment="1"/>
    <xf numFmtId="2" fontId="20" fillId="3" borderId="1" xfId="0" applyNumberFormat="1" applyFont="1" applyFill="1" applyBorder="1" applyAlignment="1">
      <alignment horizontal="center" vertical="top" wrapText="1"/>
    </xf>
    <xf numFmtId="165" fontId="19" fillId="2" borderId="1" xfId="0" applyNumberFormat="1" applyFont="1" applyFill="1" applyBorder="1" applyAlignment="1">
      <alignment horizontal="center" vertical="top"/>
    </xf>
    <xf numFmtId="2" fontId="4" fillId="0" borderId="1" xfId="0" applyNumberFormat="1" applyFont="1" applyFill="1" applyBorder="1" applyAlignment="1">
      <alignment vertical="top" wrapText="1"/>
    </xf>
    <xf numFmtId="164" fontId="25" fillId="0" borderId="1" xfId="0" applyNumberFormat="1" applyFont="1" applyFill="1" applyBorder="1" applyAlignment="1">
      <alignment vertical="top" wrapText="1"/>
    </xf>
    <xf numFmtId="2" fontId="25" fillId="0" borderId="1" xfId="0" applyNumberFormat="1" applyFont="1" applyFill="1" applyBorder="1" applyAlignment="1">
      <alignment vertical="top" wrapText="1"/>
    </xf>
    <xf numFmtId="49" fontId="5" fillId="0" borderId="1" xfId="0" applyNumberFormat="1" applyFont="1" applyFill="1" applyBorder="1" applyAlignment="1">
      <alignment vertical="top"/>
    </xf>
    <xf numFmtId="1" fontId="2" fillId="0" borderId="1" xfId="0" applyNumberFormat="1" applyFont="1" applyFill="1" applyBorder="1" applyAlignment="1">
      <alignment vertical="top" wrapText="1"/>
    </xf>
    <xf numFmtId="49" fontId="2" fillId="0" borderId="1" xfId="0" applyNumberFormat="1" applyFont="1" applyFill="1" applyBorder="1" applyAlignment="1">
      <alignment horizontal="right" vertical="top" wrapText="1"/>
    </xf>
    <xf numFmtId="1" fontId="25" fillId="0" borderId="1" xfId="0" applyNumberFormat="1" applyFont="1" applyFill="1" applyBorder="1" applyAlignment="1">
      <alignment vertical="top" wrapText="1"/>
    </xf>
    <xf numFmtId="165" fontId="2" fillId="0" borderId="1" xfId="0" applyNumberFormat="1" applyFont="1" applyFill="1" applyBorder="1" applyAlignment="1">
      <alignment vertical="top" wrapText="1"/>
    </xf>
    <xf numFmtId="165" fontId="2" fillId="0" borderId="1" xfId="0" applyNumberFormat="1" applyFont="1" applyFill="1" applyBorder="1" applyAlignment="1">
      <alignment horizontal="right" vertical="top" wrapText="1"/>
    </xf>
    <xf numFmtId="164" fontId="2" fillId="0" borderId="1" xfId="0" applyNumberFormat="1" applyFont="1" applyFill="1" applyBorder="1" applyAlignment="1">
      <alignment horizontal="right" vertical="top" wrapText="1"/>
    </xf>
    <xf numFmtId="2" fontId="23" fillId="0" borderId="1" xfId="0" applyNumberFormat="1" applyFont="1" applyFill="1" applyBorder="1" applyAlignment="1">
      <alignment vertical="top" wrapText="1"/>
    </xf>
    <xf numFmtId="0" fontId="20" fillId="0" borderId="1" xfId="0" applyFont="1" applyBorder="1" applyAlignment="1">
      <alignment horizontal="left" vertical="top"/>
    </xf>
    <xf numFmtId="0" fontId="3" fillId="2" borderId="1" xfId="0" applyFont="1" applyFill="1" applyBorder="1" applyAlignment="1">
      <alignment horizontal="left" vertical="top" wrapText="1"/>
    </xf>
    <xf numFmtId="0" fontId="16" fillId="2" borderId="1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vertical="top" wrapText="1"/>
    </xf>
    <xf numFmtId="0" fontId="18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vertical="top"/>
    </xf>
    <xf numFmtId="0" fontId="2" fillId="2" borderId="0" xfId="0" applyFont="1" applyFill="1" applyAlignment="1">
      <alignment horizontal="center"/>
    </xf>
    <xf numFmtId="49" fontId="18" fillId="0" borderId="2" xfId="0" applyNumberFormat="1" applyFont="1" applyFill="1" applyBorder="1" applyAlignment="1">
      <alignment horizontal="left" vertical="top"/>
    </xf>
    <xf numFmtId="49" fontId="18" fillId="0" borderId="3" xfId="0" applyNumberFormat="1" applyFont="1" applyFill="1" applyBorder="1" applyAlignment="1">
      <alignment horizontal="left" vertical="top"/>
    </xf>
    <xf numFmtId="0" fontId="18" fillId="0" borderId="2" xfId="0" applyFont="1" applyFill="1" applyBorder="1" applyAlignment="1">
      <alignment horizontal="left" vertical="top" wrapText="1"/>
    </xf>
    <xf numFmtId="0" fontId="18" fillId="0" borderId="3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19" fillId="2" borderId="4" xfId="0" applyFont="1" applyFill="1" applyBorder="1" applyAlignment="1">
      <alignment horizontal="left" vertical="top" wrapText="1"/>
    </xf>
    <xf numFmtId="0" fontId="19" fillId="2" borderId="6" xfId="0" applyFont="1" applyFill="1" applyBorder="1" applyAlignment="1">
      <alignment horizontal="left" vertical="top" wrapText="1"/>
    </xf>
    <xf numFmtId="0" fontId="19" fillId="0" borderId="4" xfId="0" applyFont="1" applyFill="1" applyBorder="1" applyAlignment="1">
      <alignment horizontal="left" vertical="top" wrapText="1"/>
    </xf>
    <xf numFmtId="0" fontId="19" fillId="0" borderId="6" xfId="0" applyFont="1" applyFill="1" applyBorder="1" applyAlignment="1">
      <alignment horizontal="left" vertical="top" wrapText="1"/>
    </xf>
    <xf numFmtId="0" fontId="24" fillId="2" borderId="4" xfId="0" applyFont="1" applyFill="1" applyBorder="1" applyAlignment="1">
      <alignment horizontal="left" vertical="top" wrapText="1"/>
    </xf>
    <xf numFmtId="0" fontId="24" fillId="2" borderId="6" xfId="0" applyFont="1" applyFill="1" applyBorder="1" applyAlignment="1">
      <alignment horizontal="left" vertical="top" wrapText="1"/>
    </xf>
    <xf numFmtId="2" fontId="18" fillId="0" borderId="2" xfId="0" applyNumberFormat="1" applyFont="1" applyFill="1" applyBorder="1" applyAlignment="1">
      <alignment horizontal="center" vertical="top" wrapText="1"/>
    </xf>
    <xf numFmtId="2" fontId="18" fillId="0" borderId="3" xfId="0" applyNumberFormat="1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top" wrapText="1"/>
    </xf>
    <xf numFmtId="165" fontId="18" fillId="0" borderId="2" xfId="0" applyNumberFormat="1" applyFont="1" applyFill="1" applyBorder="1" applyAlignment="1">
      <alignment horizontal="center" vertical="top"/>
    </xf>
    <xf numFmtId="165" fontId="18" fillId="0" borderId="3" xfId="0" applyNumberFormat="1" applyFont="1" applyFill="1" applyBorder="1" applyAlignment="1">
      <alignment horizontal="center" vertical="top"/>
    </xf>
    <xf numFmtId="0" fontId="30" fillId="2" borderId="0" xfId="0" applyFont="1" applyFill="1" applyAlignment="1">
      <alignment horizontal="left"/>
    </xf>
    <xf numFmtId="0" fontId="22" fillId="2" borderId="0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left" wrapText="1"/>
    </xf>
    <xf numFmtId="0" fontId="25" fillId="2" borderId="0" xfId="0" applyFont="1" applyFill="1" applyBorder="1" applyAlignment="1">
      <alignment horizontal="left" wrapText="1"/>
    </xf>
    <xf numFmtId="0" fontId="2" fillId="2" borderId="0" xfId="0" applyFont="1" applyFill="1" applyBorder="1" applyAlignment="1">
      <alignment horizontal="left" wrapText="1"/>
    </xf>
    <xf numFmtId="0" fontId="1" fillId="2" borderId="0" xfId="0" applyFont="1" applyFill="1" applyBorder="1" applyAlignment="1">
      <alignment horizontal="center" wrapText="1"/>
    </xf>
    <xf numFmtId="0" fontId="33" fillId="2" borderId="0" xfId="0" applyFont="1" applyFill="1" applyAlignment="1">
      <alignment horizontal="left" vertical="top" wrapText="1"/>
    </xf>
    <xf numFmtId="0" fontId="10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 wrapText="1"/>
    </xf>
    <xf numFmtId="164" fontId="4" fillId="2" borderId="1" xfId="0" applyNumberFormat="1" applyFont="1" applyFill="1" applyBorder="1" applyAlignment="1">
      <alignment horizontal="center" vertical="top" wrapText="1"/>
    </xf>
    <xf numFmtId="164" fontId="4" fillId="2" borderId="2" xfId="0" applyNumberFormat="1" applyFont="1" applyFill="1" applyBorder="1" applyAlignment="1">
      <alignment horizontal="center" vertical="top" wrapText="1"/>
    </xf>
    <xf numFmtId="164" fontId="4" fillId="2" borderId="8" xfId="0" applyNumberFormat="1" applyFont="1" applyFill="1" applyBorder="1" applyAlignment="1">
      <alignment horizontal="center" vertical="top" wrapText="1"/>
    </xf>
    <xf numFmtId="164" fontId="4" fillId="2" borderId="3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164" fontId="10" fillId="2" borderId="4" xfId="0" applyNumberFormat="1" applyFont="1" applyFill="1" applyBorder="1" applyAlignment="1">
      <alignment horizontal="center" vertical="top" wrapText="1"/>
    </xf>
    <xf numFmtId="164" fontId="10" fillId="2" borderId="5" xfId="0" applyNumberFormat="1" applyFont="1" applyFill="1" applyBorder="1" applyAlignment="1">
      <alignment horizontal="center" vertical="top" wrapText="1"/>
    </xf>
    <xf numFmtId="164" fontId="10" fillId="2" borderId="6" xfId="0" applyNumberFormat="1" applyFont="1" applyFill="1" applyBorder="1" applyAlignment="1">
      <alignment horizontal="center" vertical="top" wrapText="1"/>
    </xf>
    <xf numFmtId="165" fontId="23" fillId="0" borderId="2" xfId="0" applyNumberFormat="1" applyFont="1" applyFill="1" applyBorder="1" applyAlignment="1">
      <alignment horizontal="center" vertical="top"/>
    </xf>
    <xf numFmtId="165" fontId="23" fillId="0" borderId="3" xfId="0" applyNumberFormat="1" applyFont="1" applyFill="1" applyBorder="1" applyAlignment="1">
      <alignment horizontal="center" vertical="top"/>
    </xf>
    <xf numFmtId="0" fontId="20" fillId="2" borderId="2" xfId="0" applyFont="1" applyFill="1" applyBorder="1" applyAlignment="1">
      <alignment horizontal="left" vertical="top" wrapText="1"/>
    </xf>
    <xf numFmtId="0" fontId="20" fillId="2" borderId="3" xfId="0" applyFont="1" applyFill="1" applyBorder="1" applyAlignment="1">
      <alignment horizontal="left" vertical="top" wrapText="1"/>
    </xf>
    <xf numFmtId="0" fontId="18" fillId="2" borderId="2" xfId="0" applyFont="1" applyFill="1" applyBorder="1" applyAlignment="1">
      <alignment horizontal="center" vertical="top"/>
    </xf>
    <xf numFmtId="0" fontId="18" fillId="2" borderId="3" xfId="0" applyFont="1" applyFill="1" applyBorder="1" applyAlignment="1">
      <alignment horizontal="center" vertical="top"/>
    </xf>
    <xf numFmtId="0" fontId="23" fillId="2" borderId="2" xfId="0" applyFont="1" applyFill="1" applyBorder="1" applyAlignment="1">
      <alignment horizontal="center" vertical="top"/>
    </xf>
    <xf numFmtId="0" fontId="23" fillId="2" borderId="3" xfId="0" applyFont="1" applyFill="1" applyBorder="1" applyAlignment="1">
      <alignment horizontal="center" vertical="top"/>
    </xf>
    <xf numFmtId="0" fontId="18" fillId="2" borderId="2" xfId="0" applyFont="1" applyFill="1" applyBorder="1" applyAlignment="1">
      <alignment horizontal="center" vertical="top" wrapText="1"/>
    </xf>
    <xf numFmtId="0" fontId="18" fillId="2" borderId="3" xfId="0" applyFont="1" applyFill="1" applyBorder="1" applyAlignment="1">
      <alignment horizontal="center" vertical="top" wrapText="1"/>
    </xf>
    <xf numFmtId="0" fontId="3" fillId="2" borderId="0" xfId="0" applyFont="1" applyFill="1" applyAlignment="1">
      <alignment horizontal="center"/>
    </xf>
    <xf numFmtId="0" fontId="0" fillId="2" borderId="0" xfId="0" applyFill="1"/>
    <xf numFmtId="0" fontId="30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1" fillId="2" borderId="0" xfId="0" applyFont="1" applyFill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0" fontId="1" fillId="2" borderId="0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0" fontId="26" fillId="2" borderId="0" xfId="0" applyFont="1" applyFill="1" applyAlignment="1">
      <alignment horizontal="left" wrapText="1"/>
    </xf>
    <xf numFmtId="0" fontId="26" fillId="2" borderId="0" xfId="0" applyFont="1" applyFill="1" applyAlignment="1">
      <alignment horizontal="right" wrapText="1"/>
    </xf>
    <xf numFmtId="0" fontId="5" fillId="2" borderId="1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16" fillId="2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 wrapText="1"/>
    </xf>
    <xf numFmtId="14" fontId="2" fillId="0" borderId="1" xfId="0" applyNumberFormat="1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49" fontId="2" fillId="0" borderId="1" xfId="0" applyNumberFormat="1" applyFont="1" applyFill="1" applyBorder="1" applyAlignment="1">
      <alignment horizontal="left" vertical="top" wrapText="1"/>
    </xf>
    <xf numFmtId="165" fontId="25" fillId="0" borderId="1" xfId="0" applyNumberFormat="1" applyFont="1" applyFill="1" applyBorder="1" applyAlignment="1">
      <alignment horizontal="center" vertical="top" wrapText="1"/>
    </xf>
    <xf numFmtId="0" fontId="15" fillId="2" borderId="1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left" vertical="top" wrapText="1"/>
    </xf>
    <xf numFmtId="0" fontId="2" fillId="0" borderId="3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0" fontId="3" fillId="2" borderId="5" xfId="0" applyFont="1" applyFill="1" applyBorder="1" applyAlignment="1">
      <alignment horizontal="left" vertical="top" wrapText="1"/>
    </xf>
    <xf numFmtId="0" fontId="3" fillId="2" borderId="6" xfId="0" applyFont="1" applyFill="1" applyBorder="1" applyAlignment="1">
      <alignment horizontal="left" vertical="top" wrapText="1"/>
    </xf>
    <xf numFmtId="0" fontId="36" fillId="2" borderId="4" xfId="0" applyFont="1" applyFill="1" applyBorder="1" applyAlignment="1">
      <alignment horizontal="left" vertical="top" wrapText="1"/>
    </xf>
    <xf numFmtId="0" fontId="36" fillId="2" borderId="5" xfId="0" applyFont="1" applyFill="1" applyBorder="1" applyAlignment="1">
      <alignment horizontal="left" vertical="top" wrapText="1"/>
    </xf>
    <xf numFmtId="0" fontId="36" fillId="2" borderId="6" xfId="0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AE90"/>
  <sheetViews>
    <sheetView view="pageBreakPreview" topLeftCell="A7" zoomScale="40" zoomScaleNormal="85" zoomScaleSheetLayoutView="40" zoomScalePageLayoutView="70" workbookViewId="0">
      <pane xSplit="3" ySplit="6" topLeftCell="D43" activePane="bottomRight" state="frozen"/>
      <selection activeCell="A7" sqref="A7"/>
      <selection pane="topRight" activeCell="D7" sqref="D7"/>
      <selection pane="bottomLeft" activeCell="A13" sqref="A13"/>
      <selection pane="bottomRight" activeCell="X47" sqref="X47:X48"/>
    </sheetView>
  </sheetViews>
  <sheetFormatPr defaultColWidth="9.140625" defaultRowHeight="15" x14ac:dyDescent="0.25"/>
  <cols>
    <col min="1" max="1" width="7.85546875" style="93" customWidth="1"/>
    <col min="2" max="2" width="36.5703125" style="93" customWidth="1"/>
    <col min="3" max="3" width="16" style="93" customWidth="1"/>
    <col min="4" max="4" width="10.7109375" style="93" customWidth="1"/>
    <col min="5" max="5" width="11.5703125" style="93" customWidth="1"/>
    <col min="6" max="6" width="9" style="93" customWidth="1"/>
    <col min="7" max="7" width="10" style="93" customWidth="1"/>
    <col min="8" max="8" width="8.85546875" style="93" customWidth="1"/>
    <col min="9" max="9" width="10.5703125" style="93" customWidth="1"/>
    <col min="10" max="10" width="6.85546875" style="93" customWidth="1"/>
    <col min="11" max="11" width="11.5703125" style="93" customWidth="1"/>
    <col min="12" max="12" width="7.42578125" style="93" customWidth="1"/>
    <col min="13" max="13" width="10.7109375" style="93" customWidth="1"/>
    <col min="14" max="14" width="11.5703125" style="93" bestFit="1" customWidth="1"/>
    <col min="15" max="15" width="8.140625" style="93" customWidth="1"/>
    <col min="16" max="16" width="11.7109375" style="93" customWidth="1"/>
    <col min="17" max="17" width="7.42578125" style="93" customWidth="1"/>
    <col min="18" max="18" width="9.28515625" style="93" customWidth="1"/>
    <col min="19" max="19" width="9.85546875" style="93" customWidth="1"/>
    <col min="20" max="20" width="16.85546875" style="93" customWidth="1"/>
    <col min="21" max="21" width="22.42578125" style="93" customWidth="1"/>
    <col min="22" max="22" width="13.140625" style="93" customWidth="1"/>
    <col min="23" max="24" width="9.140625" style="93"/>
    <col min="25" max="25" width="12.5703125" style="93" customWidth="1"/>
    <col min="26" max="26" width="12.42578125" style="93" customWidth="1"/>
    <col min="27" max="27" width="19.28515625" style="93" customWidth="1"/>
    <col min="28" max="28" width="9.140625" style="93"/>
    <col min="29" max="29" width="11" style="93" bestFit="1" customWidth="1"/>
    <col min="30" max="16384" width="9.140625" style="93"/>
  </cols>
  <sheetData>
    <row r="1" spans="1:31" x14ac:dyDescent="0.25">
      <c r="O1" s="26"/>
      <c r="S1" s="26"/>
      <c r="T1" s="26"/>
      <c r="U1" s="26"/>
      <c r="W1" s="185"/>
      <c r="X1" s="185"/>
      <c r="Y1" s="185"/>
      <c r="Z1" s="185"/>
      <c r="AA1" s="185"/>
    </row>
    <row r="2" spans="1:31" x14ac:dyDescent="0.25"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O2" s="26"/>
      <c r="S2" s="26"/>
      <c r="T2" s="26"/>
      <c r="U2" s="26"/>
      <c r="W2" s="185"/>
      <c r="X2" s="185"/>
      <c r="Y2" s="185"/>
      <c r="Z2" s="185"/>
      <c r="AA2" s="185"/>
    </row>
    <row r="3" spans="1:31" x14ac:dyDescent="0.25"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O3" s="26"/>
      <c r="P3" s="93" t="s">
        <v>8</v>
      </c>
      <c r="S3" s="26"/>
      <c r="T3" s="26"/>
      <c r="U3" s="26"/>
      <c r="W3" s="185"/>
      <c r="X3" s="185"/>
      <c r="Y3" s="185"/>
      <c r="Z3" s="185"/>
      <c r="AA3" s="185"/>
    </row>
    <row r="4" spans="1:31" x14ac:dyDescent="0.25">
      <c r="B4" s="27"/>
      <c r="C4" s="27"/>
      <c r="D4" s="27"/>
      <c r="E4" s="27"/>
      <c r="F4" s="27"/>
      <c r="G4" s="27"/>
      <c r="H4" s="27"/>
      <c r="I4" s="27"/>
      <c r="J4" s="27"/>
      <c r="K4" s="185" t="s">
        <v>4</v>
      </c>
      <c r="L4" s="185"/>
      <c r="M4" s="185"/>
      <c r="N4" s="185"/>
      <c r="O4" s="185"/>
      <c r="P4" s="185"/>
      <c r="Q4" s="185"/>
      <c r="R4" s="185"/>
      <c r="S4" s="185"/>
      <c r="T4" s="92"/>
      <c r="U4" s="26"/>
      <c r="W4" s="185"/>
      <c r="X4" s="185"/>
      <c r="Y4" s="185"/>
      <c r="Z4" s="185"/>
      <c r="AA4" s="185"/>
    </row>
    <row r="5" spans="1:31" x14ac:dyDescent="0.25">
      <c r="A5" s="187" t="s">
        <v>42</v>
      </c>
      <c r="B5" s="187"/>
      <c r="C5" s="187"/>
      <c r="D5" s="187"/>
      <c r="E5" s="187"/>
      <c r="F5" s="187"/>
      <c r="G5" s="187"/>
      <c r="H5" s="187"/>
      <c r="I5" s="187"/>
      <c r="J5" s="187"/>
      <c r="K5" s="187"/>
      <c r="L5" s="187"/>
      <c r="M5" s="187"/>
      <c r="N5" s="187"/>
      <c r="O5" s="187"/>
      <c r="P5" s="187"/>
      <c r="Q5" s="187"/>
      <c r="R5" s="187"/>
      <c r="S5" s="187"/>
      <c r="T5" s="187"/>
      <c r="U5" s="187"/>
      <c r="V5" s="187"/>
      <c r="W5" s="187"/>
      <c r="X5" s="187"/>
      <c r="Y5" s="187"/>
      <c r="Z5" s="187"/>
      <c r="AA5" s="187"/>
    </row>
    <row r="6" spans="1:31" x14ac:dyDescent="0.25">
      <c r="A6" s="187" t="s">
        <v>5</v>
      </c>
      <c r="B6" s="187"/>
      <c r="C6" s="187"/>
      <c r="D6" s="187"/>
      <c r="E6" s="187"/>
      <c r="F6" s="187"/>
      <c r="G6" s="187"/>
      <c r="H6" s="187"/>
      <c r="I6" s="187"/>
      <c r="J6" s="187"/>
      <c r="K6" s="187"/>
      <c r="L6" s="187"/>
      <c r="M6" s="187"/>
      <c r="N6" s="187"/>
      <c r="O6" s="187"/>
      <c r="P6" s="187"/>
      <c r="Q6" s="187"/>
      <c r="R6" s="187"/>
      <c r="S6" s="187"/>
      <c r="T6" s="187"/>
      <c r="U6" s="187"/>
      <c r="V6" s="187"/>
      <c r="W6" s="187"/>
      <c r="X6" s="187"/>
      <c r="Y6" s="187"/>
      <c r="Z6" s="187"/>
      <c r="AA6" s="187"/>
    </row>
    <row r="7" spans="1:31" ht="34.5" customHeight="1" x14ac:dyDescent="0.25">
      <c r="A7" s="187" t="s">
        <v>336</v>
      </c>
      <c r="B7" s="187"/>
      <c r="C7" s="187"/>
      <c r="D7" s="187"/>
      <c r="E7" s="187"/>
      <c r="F7" s="187"/>
      <c r="G7" s="187"/>
      <c r="H7" s="187"/>
      <c r="I7" s="187"/>
      <c r="J7" s="187"/>
      <c r="K7" s="187"/>
      <c r="L7" s="187"/>
      <c r="M7" s="187"/>
      <c r="N7" s="187"/>
      <c r="O7" s="187"/>
      <c r="P7" s="187"/>
      <c r="Q7" s="187"/>
      <c r="R7" s="187"/>
      <c r="S7" s="187"/>
      <c r="T7" s="187"/>
      <c r="U7" s="187"/>
      <c r="V7" s="187"/>
      <c r="W7" s="187"/>
      <c r="X7" s="187"/>
      <c r="Y7" s="187"/>
      <c r="Z7" s="187"/>
      <c r="AA7" s="187"/>
    </row>
    <row r="8" spans="1:31" ht="32.25" customHeight="1" x14ac:dyDescent="0.25">
      <c r="A8" s="186"/>
      <c r="B8" s="186"/>
      <c r="C8" s="186"/>
      <c r="D8" s="186"/>
      <c r="E8" s="186"/>
      <c r="F8" s="186"/>
      <c r="G8" s="186"/>
      <c r="H8" s="186"/>
      <c r="I8" s="186"/>
      <c r="J8" s="186"/>
      <c r="K8" s="186"/>
      <c r="L8" s="186"/>
      <c r="M8" s="186"/>
      <c r="N8" s="186"/>
      <c r="O8" s="186"/>
      <c r="P8" s="186"/>
      <c r="Q8" s="186"/>
      <c r="R8" s="186"/>
      <c r="S8" s="186"/>
      <c r="T8" s="186"/>
      <c r="U8" s="186"/>
      <c r="V8" s="186"/>
      <c r="W8" s="186"/>
      <c r="X8" s="186"/>
      <c r="Y8" s="186"/>
      <c r="Z8" s="186"/>
      <c r="AA8" s="186"/>
    </row>
    <row r="9" spans="1:31" ht="27.75" customHeight="1" x14ac:dyDescent="0.25">
      <c r="A9" s="214" t="s">
        <v>14</v>
      </c>
      <c r="B9" s="215" t="s">
        <v>197</v>
      </c>
      <c r="C9" s="215" t="s">
        <v>9</v>
      </c>
      <c r="D9" s="216" t="s">
        <v>29</v>
      </c>
      <c r="E9" s="216"/>
      <c r="F9" s="216"/>
      <c r="G9" s="216"/>
      <c r="H9" s="216"/>
      <c r="I9" s="221" t="s">
        <v>202</v>
      </c>
      <c r="J9" s="222"/>
      <c r="K9" s="222"/>
      <c r="L9" s="222"/>
      <c r="M9" s="223"/>
      <c r="N9" s="216" t="s">
        <v>30</v>
      </c>
      <c r="O9" s="216"/>
      <c r="P9" s="216"/>
      <c r="Q9" s="216"/>
      <c r="R9" s="216"/>
      <c r="S9" s="216"/>
      <c r="T9" s="217" t="s">
        <v>238</v>
      </c>
      <c r="U9" s="216" t="s">
        <v>205</v>
      </c>
      <c r="V9" s="216" t="s">
        <v>15</v>
      </c>
      <c r="W9" s="216"/>
      <c r="X9" s="216"/>
      <c r="Y9" s="216"/>
      <c r="Z9" s="220" t="s">
        <v>206</v>
      </c>
      <c r="AA9" s="220" t="s">
        <v>207</v>
      </c>
    </row>
    <row r="10" spans="1:31" ht="33.75" customHeight="1" x14ac:dyDescent="0.25">
      <c r="A10" s="214"/>
      <c r="B10" s="215"/>
      <c r="C10" s="215"/>
      <c r="D10" s="216"/>
      <c r="E10" s="216"/>
      <c r="F10" s="216"/>
      <c r="G10" s="216"/>
      <c r="H10" s="216"/>
      <c r="I10" s="224" t="s">
        <v>203</v>
      </c>
      <c r="J10" s="225"/>
      <c r="K10" s="225"/>
      <c r="L10" s="226"/>
      <c r="M10" s="28" t="s">
        <v>204</v>
      </c>
      <c r="N10" s="216"/>
      <c r="O10" s="216"/>
      <c r="P10" s="216"/>
      <c r="Q10" s="216"/>
      <c r="R10" s="216"/>
      <c r="S10" s="216"/>
      <c r="T10" s="218"/>
      <c r="U10" s="216"/>
      <c r="V10" s="216"/>
      <c r="W10" s="216"/>
      <c r="X10" s="216"/>
      <c r="Y10" s="216"/>
      <c r="Z10" s="220"/>
      <c r="AA10" s="220"/>
    </row>
    <row r="11" spans="1:31" ht="99" customHeight="1" x14ac:dyDescent="0.25">
      <c r="A11" s="214"/>
      <c r="B11" s="215"/>
      <c r="C11" s="215"/>
      <c r="D11" s="29" t="s">
        <v>3</v>
      </c>
      <c r="E11" s="29" t="s">
        <v>0</v>
      </c>
      <c r="F11" s="30" t="s">
        <v>199</v>
      </c>
      <c r="G11" s="31" t="s">
        <v>1</v>
      </c>
      <c r="H11" s="31" t="s">
        <v>198</v>
      </c>
      <c r="I11" s="31" t="s">
        <v>3</v>
      </c>
      <c r="J11" s="31" t="s">
        <v>200</v>
      </c>
      <c r="K11" s="31" t="s">
        <v>0</v>
      </c>
      <c r="L11" s="30" t="s">
        <v>201</v>
      </c>
      <c r="M11" s="31" t="s">
        <v>1</v>
      </c>
      <c r="N11" s="31" t="s">
        <v>265</v>
      </c>
      <c r="O11" s="31" t="s">
        <v>200</v>
      </c>
      <c r="P11" s="31" t="s">
        <v>0</v>
      </c>
      <c r="Q11" s="30" t="s">
        <v>201</v>
      </c>
      <c r="R11" s="31" t="s">
        <v>1</v>
      </c>
      <c r="S11" s="31" t="s">
        <v>31</v>
      </c>
      <c r="T11" s="219"/>
      <c r="U11" s="216"/>
      <c r="V11" s="32" t="s">
        <v>25</v>
      </c>
      <c r="W11" s="29" t="s">
        <v>26</v>
      </c>
      <c r="X11" s="29" t="s">
        <v>27</v>
      </c>
      <c r="Y11" s="29" t="s">
        <v>28</v>
      </c>
      <c r="Z11" s="220"/>
      <c r="AA11" s="220"/>
    </row>
    <row r="12" spans="1:31" ht="18" customHeight="1" x14ac:dyDescent="0.25">
      <c r="A12" s="33">
        <v>1</v>
      </c>
      <c r="B12" s="33">
        <v>2</v>
      </c>
      <c r="C12" s="33">
        <v>3</v>
      </c>
      <c r="D12" s="33">
        <v>4</v>
      </c>
      <c r="E12" s="33">
        <v>5</v>
      </c>
      <c r="F12" s="33">
        <v>6</v>
      </c>
      <c r="G12" s="33">
        <v>7</v>
      </c>
      <c r="H12" s="33">
        <v>8</v>
      </c>
      <c r="I12" s="33">
        <v>9</v>
      </c>
      <c r="J12" s="33">
        <v>10</v>
      </c>
      <c r="K12" s="33">
        <v>11</v>
      </c>
      <c r="L12" s="33">
        <v>12</v>
      </c>
      <c r="M12" s="33">
        <v>13</v>
      </c>
      <c r="N12" s="33">
        <v>14</v>
      </c>
      <c r="O12" s="33">
        <v>15</v>
      </c>
      <c r="P12" s="33">
        <v>16</v>
      </c>
      <c r="Q12" s="33">
        <v>17</v>
      </c>
      <c r="R12" s="33">
        <v>18</v>
      </c>
      <c r="S12" s="33">
        <v>19</v>
      </c>
      <c r="T12" s="33">
        <v>20</v>
      </c>
      <c r="U12" s="33">
        <v>21</v>
      </c>
      <c r="V12" s="33">
        <v>22</v>
      </c>
      <c r="W12" s="33">
        <v>23</v>
      </c>
      <c r="X12" s="33">
        <v>24</v>
      </c>
      <c r="Y12" s="33">
        <v>25</v>
      </c>
      <c r="Z12" s="33">
        <v>26</v>
      </c>
      <c r="AA12" s="33">
        <v>27</v>
      </c>
    </row>
    <row r="13" spans="1:31" ht="38.25" x14ac:dyDescent="0.25">
      <c r="A13" s="34"/>
      <c r="B13" s="35" t="s">
        <v>23</v>
      </c>
      <c r="C13" s="34"/>
      <c r="D13" s="36">
        <f>D14</f>
        <v>239806.8</v>
      </c>
      <c r="E13" s="36">
        <f>E14</f>
        <v>2628784.7000000002</v>
      </c>
      <c r="F13" s="36"/>
      <c r="G13" s="36">
        <f>G14</f>
        <v>18318.900000000001</v>
      </c>
      <c r="H13" s="34"/>
      <c r="I13" s="36">
        <f>I14</f>
        <v>239806.8</v>
      </c>
      <c r="J13" s="34"/>
      <c r="K13" s="36">
        <f>K14</f>
        <v>2628784.7000000002</v>
      </c>
      <c r="L13" s="36"/>
      <c r="M13" s="36">
        <f>M14</f>
        <v>0</v>
      </c>
      <c r="N13" s="36">
        <f>N14</f>
        <v>58668.18</v>
      </c>
      <c r="O13" s="34"/>
      <c r="P13" s="36">
        <f>P14</f>
        <v>378973.04799999995</v>
      </c>
      <c r="Q13" s="36"/>
      <c r="R13" s="37">
        <f>R14</f>
        <v>0</v>
      </c>
      <c r="S13" s="36"/>
      <c r="T13" s="36">
        <f t="shared" ref="T13" si="0">T14</f>
        <v>2893.181</v>
      </c>
      <c r="U13" s="38"/>
      <c r="V13" s="39" t="s">
        <v>13</v>
      </c>
      <c r="W13" s="39" t="s">
        <v>13</v>
      </c>
      <c r="X13" s="39" t="s">
        <v>13</v>
      </c>
      <c r="Y13" s="39" t="s">
        <v>13</v>
      </c>
      <c r="Z13" s="39" t="s">
        <v>13</v>
      </c>
      <c r="AA13" s="39" t="s">
        <v>13</v>
      </c>
      <c r="AB13" s="93">
        <f>(N13+P13)/(I13+K13)*100</f>
        <v>15.25631056216962</v>
      </c>
      <c r="AC13" s="166">
        <f>I13+K13</f>
        <v>2868591.5</v>
      </c>
      <c r="AD13" s="166">
        <f>N13+P13</f>
        <v>437641.22799999994</v>
      </c>
    </row>
    <row r="14" spans="1:31" ht="67.5" customHeight="1" x14ac:dyDescent="0.25">
      <c r="A14" s="38"/>
      <c r="B14" s="94" t="s">
        <v>24</v>
      </c>
      <c r="C14" s="40"/>
      <c r="D14" s="41">
        <f>D46</f>
        <v>239806.8</v>
      </c>
      <c r="E14" s="41">
        <f>E16+E25+E35+E46+E55+E66</f>
        <v>2628784.7000000002</v>
      </c>
      <c r="F14" s="41"/>
      <c r="G14" s="41">
        <f>G35+G66</f>
        <v>18318.900000000001</v>
      </c>
      <c r="H14" s="42"/>
      <c r="I14" s="41">
        <f t="shared" ref="I14:J14" si="1">I16+I25+I35+I46+I55+I66</f>
        <v>239806.8</v>
      </c>
      <c r="J14" s="41">
        <f t="shared" si="1"/>
        <v>0</v>
      </c>
      <c r="K14" s="41">
        <f>K16+K25+K35+K46+K55+K66</f>
        <v>2628784.7000000002</v>
      </c>
      <c r="L14" s="41">
        <f t="shared" ref="L14:T14" si="2">L16+L25+L35+L46+L55+L66</f>
        <v>0</v>
      </c>
      <c r="M14" s="41">
        <f t="shared" si="2"/>
        <v>0</v>
      </c>
      <c r="N14" s="41">
        <f t="shared" si="2"/>
        <v>58668.18</v>
      </c>
      <c r="O14" s="41">
        <f t="shared" si="2"/>
        <v>0</v>
      </c>
      <c r="P14" s="41">
        <f t="shared" si="2"/>
        <v>378973.04799999995</v>
      </c>
      <c r="Q14" s="41">
        <f t="shared" si="2"/>
        <v>0</v>
      </c>
      <c r="R14" s="41">
        <f t="shared" si="2"/>
        <v>0</v>
      </c>
      <c r="S14" s="41">
        <f t="shared" si="2"/>
        <v>0</v>
      </c>
      <c r="T14" s="41">
        <f t="shared" si="2"/>
        <v>2893.181</v>
      </c>
      <c r="U14" s="43"/>
      <c r="V14" s="39" t="s">
        <v>13</v>
      </c>
      <c r="W14" s="39" t="s">
        <v>13</v>
      </c>
      <c r="X14" s="39" t="s">
        <v>13</v>
      </c>
      <c r="Y14" s="39" t="s">
        <v>13</v>
      </c>
      <c r="Z14" s="39" t="s">
        <v>13</v>
      </c>
      <c r="AA14" s="39" t="s">
        <v>13</v>
      </c>
      <c r="AB14" s="101">
        <f t="shared" ref="AB14:AB76" si="3">(N14+P14)/(I14+K14)*100</f>
        <v>15.25631056216962</v>
      </c>
      <c r="AC14" s="166">
        <f t="shared" ref="AC14:AC76" si="4">I14+K14</f>
        <v>2868591.5</v>
      </c>
      <c r="AD14" s="166">
        <f t="shared" ref="AD14:AD76" si="5">N14+P14</f>
        <v>437641.22799999994</v>
      </c>
    </row>
    <row r="15" spans="1:31" x14ac:dyDescent="0.25">
      <c r="A15" s="44" t="s">
        <v>43</v>
      </c>
      <c r="B15" s="192" t="s">
        <v>44</v>
      </c>
      <c r="C15" s="193"/>
      <c r="D15" s="193"/>
      <c r="E15" s="193"/>
      <c r="F15" s="193"/>
      <c r="G15" s="193"/>
      <c r="H15" s="193"/>
      <c r="I15" s="193"/>
      <c r="J15" s="193"/>
      <c r="K15" s="193"/>
      <c r="L15" s="193"/>
      <c r="M15" s="193"/>
      <c r="N15" s="193"/>
      <c r="O15" s="193"/>
      <c r="P15" s="193"/>
      <c r="Q15" s="193"/>
      <c r="R15" s="193"/>
      <c r="S15" s="193"/>
      <c r="T15" s="193"/>
      <c r="U15" s="193"/>
      <c r="V15" s="193"/>
      <c r="W15" s="193"/>
      <c r="X15" s="193"/>
      <c r="Y15" s="193"/>
      <c r="Z15" s="193"/>
      <c r="AA15" s="194"/>
      <c r="AB15" s="101" t="e">
        <f t="shared" si="3"/>
        <v>#DIV/0!</v>
      </c>
      <c r="AC15" s="166">
        <f t="shared" si="4"/>
        <v>0</v>
      </c>
      <c r="AD15" s="166">
        <f t="shared" si="5"/>
        <v>0</v>
      </c>
    </row>
    <row r="16" spans="1:31" ht="56.25" customHeight="1" x14ac:dyDescent="0.25">
      <c r="A16" s="45" t="s">
        <v>45</v>
      </c>
      <c r="B16" s="195" t="s">
        <v>46</v>
      </c>
      <c r="C16" s="196"/>
      <c r="D16" s="46"/>
      <c r="E16" s="47">
        <f>E17+E20</f>
        <v>12591.5</v>
      </c>
      <c r="F16" s="47"/>
      <c r="G16" s="48"/>
      <c r="H16" s="48"/>
      <c r="I16" s="49">
        <f t="shared" ref="I16:J16" si="6">I17+I20</f>
        <v>0</v>
      </c>
      <c r="J16" s="49">
        <f t="shared" si="6"/>
        <v>0</v>
      </c>
      <c r="K16" s="49">
        <f>K17+K20</f>
        <v>12591.5</v>
      </c>
      <c r="L16" s="49">
        <f t="shared" ref="L16:S16" si="7">L17+L20</f>
        <v>0</v>
      </c>
      <c r="M16" s="49">
        <f t="shared" si="7"/>
        <v>0</v>
      </c>
      <c r="N16" s="49">
        <f t="shared" si="7"/>
        <v>0</v>
      </c>
      <c r="O16" s="49">
        <f t="shared" si="7"/>
        <v>0</v>
      </c>
      <c r="P16" s="49">
        <f t="shared" si="7"/>
        <v>1677.8</v>
      </c>
      <c r="Q16" s="49">
        <f t="shared" si="7"/>
        <v>0</v>
      </c>
      <c r="R16" s="49">
        <f t="shared" si="7"/>
        <v>0</v>
      </c>
      <c r="S16" s="49">
        <f t="shared" si="7"/>
        <v>0</v>
      </c>
      <c r="T16" s="49">
        <f t="shared" ref="T16" si="8">T17+T20</f>
        <v>0</v>
      </c>
      <c r="U16" s="48" t="s">
        <v>13</v>
      </c>
      <c r="V16" s="48" t="s">
        <v>13</v>
      </c>
      <c r="W16" s="48" t="s">
        <v>13</v>
      </c>
      <c r="X16" s="48" t="s">
        <v>13</v>
      </c>
      <c r="Y16" s="48" t="s">
        <v>13</v>
      </c>
      <c r="Z16" s="48" t="s">
        <v>13</v>
      </c>
      <c r="AA16" s="48" t="s">
        <v>13</v>
      </c>
      <c r="AB16" s="101">
        <f t="shared" si="3"/>
        <v>13.32486201008617</v>
      </c>
      <c r="AC16" s="166">
        <f>I16+K16</f>
        <v>12591.5</v>
      </c>
      <c r="AD16" s="166">
        <f>N16+P16</f>
        <v>1677.8</v>
      </c>
      <c r="AE16" s="166">
        <f>AD16</f>
        <v>1677.8</v>
      </c>
    </row>
    <row r="17" spans="1:31" ht="126" customHeight="1" x14ac:dyDescent="0.25">
      <c r="A17" s="110" t="s">
        <v>47</v>
      </c>
      <c r="B17" s="72" t="s">
        <v>48</v>
      </c>
      <c r="C17" s="72" t="s">
        <v>49</v>
      </c>
      <c r="D17" s="111"/>
      <c r="E17" s="111">
        <f>E18+E19</f>
        <v>318</v>
      </c>
      <c r="F17" s="111"/>
      <c r="G17" s="111"/>
      <c r="H17" s="111"/>
      <c r="I17" s="111"/>
      <c r="J17" s="111"/>
      <c r="K17" s="111">
        <f>K18+K19</f>
        <v>318</v>
      </c>
      <c r="L17" s="111"/>
      <c r="M17" s="111"/>
      <c r="N17" s="111"/>
      <c r="O17" s="111"/>
      <c r="P17" s="111">
        <v>0</v>
      </c>
      <c r="Q17" s="111"/>
      <c r="R17" s="111"/>
      <c r="S17" s="111"/>
      <c r="T17" s="111"/>
      <c r="U17" s="112" t="s">
        <v>13</v>
      </c>
      <c r="V17" s="112" t="s">
        <v>13</v>
      </c>
      <c r="W17" s="112" t="s">
        <v>13</v>
      </c>
      <c r="X17" s="112" t="s">
        <v>13</v>
      </c>
      <c r="Y17" s="112" t="s">
        <v>13</v>
      </c>
      <c r="Z17" s="112" t="s">
        <v>13</v>
      </c>
      <c r="AA17" s="112" t="s">
        <v>13</v>
      </c>
      <c r="AB17" s="101">
        <f t="shared" si="3"/>
        <v>0</v>
      </c>
      <c r="AC17" s="166">
        <f t="shared" si="4"/>
        <v>318</v>
      </c>
      <c r="AD17" s="166">
        <f t="shared" si="5"/>
        <v>0</v>
      </c>
    </row>
    <row r="18" spans="1:31" ht="121.5" customHeight="1" x14ac:dyDescent="0.25">
      <c r="A18" s="110" t="s">
        <v>50</v>
      </c>
      <c r="B18" s="72" t="s">
        <v>51</v>
      </c>
      <c r="C18" s="72" t="s">
        <v>52</v>
      </c>
      <c r="D18" s="111"/>
      <c r="E18" s="111">
        <v>30</v>
      </c>
      <c r="F18" s="111"/>
      <c r="G18" s="111"/>
      <c r="H18" s="111"/>
      <c r="I18" s="111"/>
      <c r="J18" s="111"/>
      <c r="K18" s="111">
        <v>30</v>
      </c>
      <c r="L18" s="111"/>
      <c r="M18" s="111"/>
      <c r="N18" s="111"/>
      <c r="O18" s="111"/>
      <c r="P18" s="111">
        <v>0</v>
      </c>
      <c r="Q18" s="111"/>
      <c r="R18" s="111"/>
      <c r="S18" s="111"/>
      <c r="T18" s="111"/>
      <c r="U18" s="113" t="s">
        <v>337</v>
      </c>
      <c r="V18" s="114" t="s">
        <v>53</v>
      </c>
      <c r="W18" s="115" t="s">
        <v>54</v>
      </c>
      <c r="X18" s="115">
        <v>15</v>
      </c>
      <c r="Y18" s="115"/>
      <c r="Z18" s="115" t="s">
        <v>410</v>
      </c>
      <c r="AA18" s="116" t="str">
        <f>$U$18</f>
        <v>мероприятие будет выполнено в 4 квартале 2019 года</v>
      </c>
      <c r="AB18" s="101">
        <f t="shared" si="3"/>
        <v>0</v>
      </c>
      <c r="AC18" s="166">
        <f t="shared" si="4"/>
        <v>30</v>
      </c>
      <c r="AD18" s="166">
        <f t="shared" si="5"/>
        <v>0</v>
      </c>
    </row>
    <row r="19" spans="1:31" ht="122.25" customHeight="1" x14ac:dyDescent="0.25">
      <c r="A19" s="110" t="s">
        <v>55</v>
      </c>
      <c r="B19" s="72" t="s">
        <v>56</v>
      </c>
      <c r="C19" s="72" t="s">
        <v>52</v>
      </c>
      <c r="D19" s="111"/>
      <c r="E19" s="111">
        <v>288</v>
      </c>
      <c r="F19" s="111"/>
      <c r="G19" s="111"/>
      <c r="H19" s="111"/>
      <c r="I19" s="111"/>
      <c r="J19" s="111"/>
      <c r="K19" s="111">
        <v>288</v>
      </c>
      <c r="L19" s="111"/>
      <c r="M19" s="111"/>
      <c r="N19" s="111"/>
      <c r="O19" s="111"/>
      <c r="P19" s="111">
        <v>0</v>
      </c>
      <c r="Q19" s="111"/>
      <c r="R19" s="111"/>
      <c r="S19" s="111"/>
      <c r="T19" s="111"/>
      <c r="U19" s="113" t="str">
        <f>$U$18</f>
        <v>мероприятие будет выполнено в 4 квартале 2019 года</v>
      </c>
      <c r="V19" s="114" t="s">
        <v>57</v>
      </c>
      <c r="W19" s="115" t="s">
        <v>58</v>
      </c>
      <c r="X19" s="115">
        <v>15</v>
      </c>
      <c r="Y19" s="115"/>
      <c r="Z19" s="181" t="s">
        <v>410</v>
      </c>
      <c r="AA19" s="116" t="str">
        <f>$AA$18</f>
        <v>мероприятие будет выполнено в 4 квартале 2019 года</v>
      </c>
      <c r="AB19" s="101">
        <f t="shared" si="3"/>
        <v>0</v>
      </c>
      <c r="AC19" s="166">
        <f t="shared" si="4"/>
        <v>288</v>
      </c>
      <c r="AD19" s="166">
        <f t="shared" si="5"/>
        <v>0</v>
      </c>
    </row>
    <row r="20" spans="1:31" ht="75" x14ac:dyDescent="0.25">
      <c r="A20" s="110" t="s">
        <v>59</v>
      </c>
      <c r="B20" s="72" t="s">
        <v>60</v>
      </c>
      <c r="C20" s="73"/>
      <c r="D20" s="111"/>
      <c r="E20" s="111">
        <f>E21+E22+E23</f>
        <v>12273.5</v>
      </c>
      <c r="F20" s="111"/>
      <c r="G20" s="111"/>
      <c r="H20" s="111"/>
      <c r="I20" s="111"/>
      <c r="J20" s="111"/>
      <c r="K20" s="111">
        <f>K21+K22+K23</f>
        <v>12273.5</v>
      </c>
      <c r="L20" s="111"/>
      <c r="M20" s="111"/>
      <c r="N20" s="111"/>
      <c r="O20" s="111"/>
      <c r="P20" s="111">
        <f>P21+P22+P23</f>
        <v>1677.8</v>
      </c>
      <c r="Q20" s="111"/>
      <c r="R20" s="111"/>
      <c r="S20" s="111"/>
      <c r="T20" s="111">
        <f>T21+T22+T23</f>
        <v>0</v>
      </c>
      <c r="U20" s="117" t="s">
        <v>13</v>
      </c>
      <c r="V20" s="117" t="s">
        <v>13</v>
      </c>
      <c r="W20" s="112" t="s">
        <v>13</v>
      </c>
      <c r="X20" s="112" t="s">
        <v>13</v>
      </c>
      <c r="Y20" s="112" t="s">
        <v>13</v>
      </c>
      <c r="Z20" s="112" t="s">
        <v>13</v>
      </c>
      <c r="AA20" s="116" t="s">
        <v>13</v>
      </c>
      <c r="AB20" s="101">
        <f t="shared" si="3"/>
        <v>13.670102252821117</v>
      </c>
      <c r="AC20" s="166">
        <f t="shared" si="4"/>
        <v>12273.5</v>
      </c>
      <c r="AD20" s="166">
        <f t="shared" si="5"/>
        <v>1677.8</v>
      </c>
    </row>
    <row r="21" spans="1:31" ht="155.25" customHeight="1" x14ac:dyDescent="0.25">
      <c r="A21" s="110" t="s">
        <v>61</v>
      </c>
      <c r="B21" s="72" t="s">
        <v>62</v>
      </c>
      <c r="C21" s="72" t="s">
        <v>52</v>
      </c>
      <c r="D21" s="111"/>
      <c r="E21" s="111">
        <v>1727</v>
      </c>
      <c r="F21" s="111"/>
      <c r="G21" s="111"/>
      <c r="H21" s="111"/>
      <c r="I21" s="111"/>
      <c r="J21" s="111"/>
      <c r="K21" s="111">
        <v>1727</v>
      </c>
      <c r="L21" s="111"/>
      <c r="M21" s="111"/>
      <c r="N21" s="111"/>
      <c r="O21" s="111"/>
      <c r="P21" s="111">
        <v>1677.8</v>
      </c>
      <c r="Q21" s="111"/>
      <c r="R21" s="111"/>
      <c r="S21" s="111"/>
      <c r="T21" s="111"/>
      <c r="U21" s="113" t="s">
        <v>413</v>
      </c>
      <c r="V21" s="117" t="s">
        <v>63</v>
      </c>
      <c r="W21" s="112" t="s">
        <v>58</v>
      </c>
      <c r="X21" s="112">
        <v>2200</v>
      </c>
      <c r="Y21" s="112">
        <v>2500</v>
      </c>
      <c r="Z21" s="112" t="s">
        <v>332</v>
      </c>
      <c r="AA21" s="116"/>
      <c r="AB21" s="101">
        <f t="shared" si="3"/>
        <v>97.151129125651408</v>
      </c>
      <c r="AC21" s="166">
        <f t="shared" si="4"/>
        <v>1727</v>
      </c>
      <c r="AD21" s="166">
        <f t="shared" si="5"/>
        <v>1677.8</v>
      </c>
    </row>
    <row r="22" spans="1:31" ht="151.5" customHeight="1" x14ac:dyDescent="0.25">
      <c r="A22" s="110" t="s">
        <v>65</v>
      </c>
      <c r="B22" s="72" t="s">
        <v>66</v>
      </c>
      <c r="C22" s="72" t="s">
        <v>64</v>
      </c>
      <c r="D22" s="111"/>
      <c r="E22" s="111">
        <v>107.5</v>
      </c>
      <c r="F22" s="111"/>
      <c r="G22" s="111"/>
      <c r="H22" s="111"/>
      <c r="I22" s="111"/>
      <c r="J22" s="111"/>
      <c r="K22" s="111">
        <v>107.5</v>
      </c>
      <c r="L22" s="111"/>
      <c r="M22" s="111"/>
      <c r="N22" s="111"/>
      <c r="O22" s="111"/>
      <c r="P22" s="111">
        <v>0</v>
      </c>
      <c r="Q22" s="111"/>
      <c r="R22" s="111"/>
      <c r="S22" s="111"/>
      <c r="T22" s="111"/>
      <c r="U22" s="113" t="s">
        <v>337</v>
      </c>
      <c r="V22" s="117" t="s">
        <v>63</v>
      </c>
      <c r="W22" s="112" t="s">
        <v>58</v>
      </c>
      <c r="X22" s="112">
        <v>200</v>
      </c>
      <c r="Y22" s="112"/>
      <c r="Z22" s="112" t="s">
        <v>410</v>
      </c>
      <c r="AA22" s="116" t="str">
        <f>$U$22</f>
        <v>мероприятие будет выполнено в 4 квартале 2019 года</v>
      </c>
      <c r="AB22" s="101">
        <f t="shared" si="3"/>
        <v>0</v>
      </c>
      <c r="AC22" s="166">
        <f t="shared" si="4"/>
        <v>107.5</v>
      </c>
      <c r="AD22" s="166">
        <f t="shared" si="5"/>
        <v>0</v>
      </c>
    </row>
    <row r="23" spans="1:31" ht="112.5" customHeight="1" x14ac:dyDescent="0.25">
      <c r="A23" s="110" t="s">
        <v>67</v>
      </c>
      <c r="B23" s="72" t="s">
        <v>68</v>
      </c>
      <c r="C23" s="73" t="s">
        <v>52</v>
      </c>
      <c r="D23" s="111"/>
      <c r="E23" s="111">
        <v>10439</v>
      </c>
      <c r="F23" s="111"/>
      <c r="G23" s="111"/>
      <c r="H23" s="111"/>
      <c r="I23" s="111"/>
      <c r="J23" s="111"/>
      <c r="K23" s="111">
        <v>10439</v>
      </c>
      <c r="L23" s="111"/>
      <c r="M23" s="111"/>
      <c r="N23" s="111"/>
      <c r="O23" s="111"/>
      <c r="P23" s="111">
        <v>0</v>
      </c>
      <c r="Q23" s="111"/>
      <c r="R23" s="111"/>
      <c r="S23" s="111"/>
      <c r="T23" s="111"/>
      <c r="U23" s="113" t="s">
        <v>337</v>
      </c>
      <c r="V23" s="117" t="s">
        <v>69</v>
      </c>
      <c r="W23" s="112" t="s">
        <v>70</v>
      </c>
      <c r="X23" s="112">
        <v>25060</v>
      </c>
      <c r="Y23" s="118"/>
      <c r="Z23" s="112" t="s">
        <v>410</v>
      </c>
      <c r="AA23" s="116" t="str">
        <f>$U$24</f>
        <v>мероприятие будет выполнено в 4 квартале 2019 года</v>
      </c>
      <c r="AB23" s="101">
        <f t="shared" si="3"/>
        <v>0</v>
      </c>
      <c r="AC23" s="166">
        <f t="shared" si="4"/>
        <v>10439</v>
      </c>
      <c r="AD23" s="166">
        <f t="shared" si="5"/>
        <v>0</v>
      </c>
    </row>
    <row r="24" spans="1:31" ht="142.5" customHeight="1" x14ac:dyDescent="0.25">
      <c r="A24" s="110"/>
      <c r="B24" s="72" t="s">
        <v>211</v>
      </c>
      <c r="C24" s="72" t="s">
        <v>52</v>
      </c>
      <c r="D24" s="111"/>
      <c r="E24" s="111">
        <v>415</v>
      </c>
      <c r="F24" s="111"/>
      <c r="G24" s="111"/>
      <c r="H24" s="111"/>
      <c r="I24" s="111"/>
      <c r="J24" s="111"/>
      <c r="K24" s="111">
        <v>415</v>
      </c>
      <c r="L24" s="111"/>
      <c r="M24" s="111"/>
      <c r="N24" s="111"/>
      <c r="O24" s="111"/>
      <c r="P24" s="111">
        <v>0</v>
      </c>
      <c r="Q24" s="111"/>
      <c r="R24" s="111"/>
      <c r="S24" s="111"/>
      <c r="T24" s="111"/>
      <c r="U24" s="113" t="s">
        <v>337</v>
      </c>
      <c r="V24" s="119" t="s">
        <v>233</v>
      </c>
      <c r="W24" s="112" t="s">
        <v>71</v>
      </c>
      <c r="X24" s="112">
        <v>100</v>
      </c>
      <c r="Y24" s="112"/>
      <c r="Z24" s="112" t="s">
        <v>410</v>
      </c>
      <c r="AA24" s="116" t="str">
        <f>$U$24</f>
        <v>мероприятие будет выполнено в 4 квартале 2019 года</v>
      </c>
      <c r="AB24" s="101">
        <f t="shared" si="3"/>
        <v>0</v>
      </c>
      <c r="AC24" s="166">
        <f t="shared" si="4"/>
        <v>415</v>
      </c>
      <c r="AD24" s="166">
        <f t="shared" si="5"/>
        <v>0</v>
      </c>
    </row>
    <row r="25" spans="1:31" ht="48" customHeight="1" x14ac:dyDescent="0.25">
      <c r="A25" s="120" t="s">
        <v>72</v>
      </c>
      <c r="B25" s="197" t="s">
        <v>73</v>
      </c>
      <c r="C25" s="198"/>
      <c r="D25" s="121"/>
      <c r="E25" s="121">
        <f>E26+E29+E34+E31+E32+E33</f>
        <v>61508.4</v>
      </c>
      <c r="F25" s="121"/>
      <c r="G25" s="121"/>
      <c r="H25" s="121"/>
      <c r="I25" s="121"/>
      <c r="J25" s="121"/>
      <c r="K25" s="121">
        <f>K26+K29+K34+K31+K32+K33</f>
        <v>61508.4</v>
      </c>
      <c r="L25" s="121">
        <f t="shared" ref="L25:T25" si="9">L26+L29+L34+L31+L32+L33</f>
        <v>0</v>
      </c>
      <c r="M25" s="121">
        <f t="shared" si="9"/>
        <v>0</v>
      </c>
      <c r="N25" s="121">
        <f t="shared" si="9"/>
        <v>0</v>
      </c>
      <c r="O25" s="121">
        <f t="shared" si="9"/>
        <v>0</v>
      </c>
      <c r="P25" s="121">
        <f t="shared" si="9"/>
        <v>4804.6000000000004</v>
      </c>
      <c r="Q25" s="121">
        <f t="shared" si="9"/>
        <v>0</v>
      </c>
      <c r="R25" s="121">
        <f t="shared" si="9"/>
        <v>0</v>
      </c>
      <c r="S25" s="121">
        <f t="shared" si="9"/>
        <v>0</v>
      </c>
      <c r="T25" s="121">
        <f t="shared" si="9"/>
        <v>879.38099999999997</v>
      </c>
      <c r="U25" s="122" t="s">
        <v>13</v>
      </c>
      <c r="V25" s="122" t="s">
        <v>13</v>
      </c>
      <c r="W25" s="123" t="s">
        <v>13</v>
      </c>
      <c r="X25" s="123" t="s">
        <v>13</v>
      </c>
      <c r="Y25" s="123" t="s">
        <v>13</v>
      </c>
      <c r="Z25" s="123" t="s">
        <v>13</v>
      </c>
      <c r="AA25" s="124" t="s">
        <v>13</v>
      </c>
      <c r="AB25" s="101">
        <f t="shared" si="3"/>
        <v>7.8112908155634031</v>
      </c>
      <c r="AC25" s="166">
        <f t="shared" si="4"/>
        <v>61508.4</v>
      </c>
      <c r="AD25" s="166">
        <f t="shared" si="5"/>
        <v>4804.6000000000004</v>
      </c>
      <c r="AE25" s="166">
        <f>AD25-AD34-P28</f>
        <v>3896</v>
      </c>
    </row>
    <row r="26" spans="1:31" ht="61.5" customHeight="1" x14ac:dyDescent="0.25">
      <c r="A26" s="110" t="s">
        <v>74</v>
      </c>
      <c r="B26" s="72" t="s">
        <v>75</v>
      </c>
      <c r="C26" s="72"/>
      <c r="D26" s="111"/>
      <c r="E26" s="111">
        <f>E27+E28</f>
        <v>1767.6</v>
      </c>
      <c r="F26" s="111"/>
      <c r="G26" s="111"/>
      <c r="H26" s="111"/>
      <c r="I26" s="111"/>
      <c r="J26" s="111"/>
      <c r="K26" s="111">
        <f>K27+K28</f>
        <v>1767.6</v>
      </c>
      <c r="L26" s="111"/>
      <c r="M26" s="111"/>
      <c r="N26" s="111"/>
      <c r="O26" s="111"/>
      <c r="P26" s="111">
        <f t="shared" ref="P26" si="10">P27+P28</f>
        <v>883.8</v>
      </c>
      <c r="Q26" s="111"/>
      <c r="R26" s="111"/>
      <c r="S26" s="111"/>
      <c r="T26" s="111">
        <f>T27+T28</f>
        <v>879.38099999999997</v>
      </c>
      <c r="U26" s="115" t="s">
        <v>13</v>
      </c>
      <c r="V26" s="115" t="s">
        <v>13</v>
      </c>
      <c r="W26" s="115" t="s">
        <v>13</v>
      </c>
      <c r="X26" s="115" t="s">
        <v>13</v>
      </c>
      <c r="Y26" s="115" t="s">
        <v>13</v>
      </c>
      <c r="Z26" s="115" t="s">
        <v>13</v>
      </c>
      <c r="AA26" s="72" t="s">
        <v>13</v>
      </c>
      <c r="AB26" s="101">
        <f t="shared" si="3"/>
        <v>50</v>
      </c>
      <c r="AC26" s="166">
        <f t="shared" si="4"/>
        <v>1767.6</v>
      </c>
      <c r="AD26" s="166">
        <f t="shared" si="5"/>
        <v>883.8</v>
      </c>
    </row>
    <row r="27" spans="1:31" ht="155.25" customHeight="1" x14ac:dyDescent="0.25">
      <c r="A27" s="110" t="s">
        <v>76</v>
      </c>
      <c r="B27" s="72" t="s">
        <v>77</v>
      </c>
      <c r="C27" s="72" t="s">
        <v>79</v>
      </c>
      <c r="D27" s="111"/>
      <c r="E27" s="111">
        <v>883.8</v>
      </c>
      <c r="F27" s="111"/>
      <c r="G27" s="111"/>
      <c r="H27" s="111"/>
      <c r="I27" s="111"/>
      <c r="J27" s="111"/>
      <c r="K27" s="111">
        <v>883.8</v>
      </c>
      <c r="L27" s="111"/>
      <c r="M27" s="111"/>
      <c r="N27" s="111"/>
      <c r="O27" s="111"/>
      <c r="P27" s="111">
        <v>0</v>
      </c>
      <c r="Q27" s="111"/>
      <c r="R27" s="111"/>
      <c r="S27" s="111"/>
      <c r="T27" s="111"/>
      <c r="U27" s="125" t="s">
        <v>338</v>
      </c>
      <c r="V27" s="114" t="s">
        <v>63</v>
      </c>
      <c r="W27" s="72" t="s">
        <v>172</v>
      </c>
      <c r="X27" s="115">
        <v>200</v>
      </c>
      <c r="Y27" s="115"/>
      <c r="Z27" s="115" t="s">
        <v>410</v>
      </c>
      <c r="AA27" s="116" t="s">
        <v>327</v>
      </c>
      <c r="AB27" s="101">
        <f t="shared" si="3"/>
        <v>0</v>
      </c>
      <c r="AC27" s="166">
        <f t="shared" si="4"/>
        <v>883.8</v>
      </c>
      <c r="AD27" s="166">
        <f t="shared" si="5"/>
        <v>0</v>
      </c>
    </row>
    <row r="28" spans="1:31" ht="135" x14ac:dyDescent="0.25">
      <c r="A28" s="110" t="s">
        <v>170</v>
      </c>
      <c r="B28" s="72" t="s">
        <v>78</v>
      </c>
      <c r="C28" s="72" t="s">
        <v>79</v>
      </c>
      <c r="D28" s="111"/>
      <c r="E28" s="111">
        <v>883.8</v>
      </c>
      <c r="F28" s="111"/>
      <c r="G28" s="111"/>
      <c r="H28" s="111"/>
      <c r="I28" s="111"/>
      <c r="J28" s="111"/>
      <c r="K28" s="111">
        <v>883.8</v>
      </c>
      <c r="L28" s="111"/>
      <c r="M28" s="111"/>
      <c r="N28" s="111"/>
      <c r="O28" s="111"/>
      <c r="P28" s="111">
        <v>883.8</v>
      </c>
      <c r="Q28" s="111"/>
      <c r="R28" s="111"/>
      <c r="S28" s="111"/>
      <c r="T28" s="111">
        <v>879.38099999999997</v>
      </c>
      <c r="U28" s="109" t="s">
        <v>339</v>
      </c>
      <c r="V28" s="114" t="s">
        <v>63</v>
      </c>
      <c r="W28" s="72" t="s">
        <v>172</v>
      </c>
      <c r="X28" s="115">
        <v>200</v>
      </c>
      <c r="Y28" s="72" t="s">
        <v>388</v>
      </c>
      <c r="Z28" s="115" t="s">
        <v>332</v>
      </c>
      <c r="AA28" s="116" t="s">
        <v>340</v>
      </c>
      <c r="AB28" s="101">
        <f t="shared" si="3"/>
        <v>100</v>
      </c>
      <c r="AC28" s="166">
        <f t="shared" si="4"/>
        <v>883.8</v>
      </c>
      <c r="AD28" s="166">
        <f t="shared" si="5"/>
        <v>883.8</v>
      </c>
    </row>
    <row r="29" spans="1:31" ht="255" customHeight="1" x14ac:dyDescent="0.25">
      <c r="A29" s="110" t="s">
        <v>80</v>
      </c>
      <c r="B29" s="72" t="s">
        <v>254</v>
      </c>
      <c r="C29" s="72" t="s">
        <v>81</v>
      </c>
      <c r="D29" s="111"/>
      <c r="E29" s="111">
        <f>E30</f>
        <v>58482.6</v>
      </c>
      <c r="F29" s="111"/>
      <c r="G29" s="111"/>
      <c r="H29" s="111"/>
      <c r="I29" s="111"/>
      <c r="J29" s="111"/>
      <c r="K29" s="111">
        <f>K30</f>
        <v>58482.6</v>
      </c>
      <c r="L29" s="111"/>
      <c r="M29" s="111"/>
      <c r="N29" s="111"/>
      <c r="O29" s="111"/>
      <c r="P29" s="111">
        <v>3896</v>
      </c>
      <c r="Q29" s="111"/>
      <c r="R29" s="111"/>
      <c r="S29" s="111"/>
      <c r="T29" s="111"/>
      <c r="U29" s="125" t="s">
        <v>158</v>
      </c>
      <c r="V29" s="114" t="s">
        <v>158</v>
      </c>
      <c r="W29" s="72" t="s">
        <v>158</v>
      </c>
      <c r="X29" s="118" t="s">
        <v>158</v>
      </c>
      <c r="Y29" s="115" t="s">
        <v>158</v>
      </c>
      <c r="Z29" s="115" t="s">
        <v>158</v>
      </c>
      <c r="AA29" s="116" t="s">
        <v>158</v>
      </c>
      <c r="AB29" s="101">
        <f t="shared" si="3"/>
        <v>6.6618105214200458</v>
      </c>
      <c r="AC29" s="166">
        <f t="shared" si="4"/>
        <v>58482.6</v>
      </c>
      <c r="AD29" s="166">
        <f t="shared" si="5"/>
        <v>3896</v>
      </c>
    </row>
    <row r="30" spans="1:31" ht="165" x14ac:dyDescent="0.25">
      <c r="A30" s="110" t="s">
        <v>234</v>
      </c>
      <c r="B30" s="72" t="s">
        <v>267</v>
      </c>
      <c r="C30" s="72" t="s">
        <v>81</v>
      </c>
      <c r="D30" s="111"/>
      <c r="E30" s="111">
        <v>58482.6</v>
      </c>
      <c r="F30" s="111"/>
      <c r="G30" s="111"/>
      <c r="H30" s="111"/>
      <c r="I30" s="111"/>
      <c r="J30" s="111"/>
      <c r="K30" s="111">
        <v>58482.6</v>
      </c>
      <c r="L30" s="111"/>
      <c r="M30" s="111"/>
      <c r="N30" s="111"/>
      <c r="O30" s="111"/>
      <c r="P30" s="126">
        <v>3896</v>
      </c>
      <c r="Q30" s="111"/>
      <c r="R30" s="111"/>
      <c r="S30" s="111"/>
      <c r="T30" s="111">
        <v>7052.7</v>
      </c>
      <c r="U30" s="125" t="s">
        <v>343</v>
      </c>
      <c r="V30" s="114" t="s">
        <v>82</v>
      </c>
      <c r="W30" s="72" t="s">
        <v>177</v>
      </c>
      <c r="X30" s="118">
        <v>17</v>
      </c>
      <c r="Y30" s="115">
        <v>0</v>
      </c>
      <c r="Z30" s="115"/>
      <c r="AA30" s="113" t="s">
        <v>344</v>
      </c>
      <c r="AB30" s="101">
        <f t="shared" si="3"/>
        <v>6.6618105214200458</v>
      </c>
      <c r="AC30" s="166">
        <f t="shared" si="4"/>
        <v>58482.6</v>
      </c>
      <c r="AD30" s="166">
        <f t="shared" si="5"/>
        <v>3896</v>
      </c>
    </row>
    <row r="31" spans="1:31" ht="122.25" customHeight="1" x14ac:dyDescent="0.25">
      <c r="A31" s="110" t="s">
        <v>235</v>
      </c>
      <c r="B31" s="72" t="s">
        <v>247</v>
      </c>
      <c r="C31" s="77" t="s">
        <v>52</v>
      </c>
      <c r="D31" s="111"/>
      <c r="E31" s="111">
        <v>700</v>
      </c>
      <c r="F31" s="111"/>
      <c r="G31" s="111"/>
      <c r="H31" s="111"/>
      <c r="I31" s="111"/>
      <c r="J31" s="111"/>
      <c r="K31" s="111">
        <v>700</v>
      </c>
      <c r="L31" s="111"/>
      <c r="M31" s="111"/>
      <c r="N31" s="111"/>
      <c r="O31" s="111"/>
      <c r="P31" s="126">
        <v>0</v>
      </c>
      <c r="Q31" s="111"/>
      <c r="R31" s="111"/>
      <c r="S31" s="111"/>
      <c r="T31" s="111"/>
      <c r="U31" s="125"/>
      <c r="V31" s="125" t="s">
        <v>239</v>
      </c>
      <c r="W31" s="72" t="s">
        <v>58</v>
      </c>
      <c r="X31" s="118">
        <v>616</v>
      </c>
      <c r="Y31" s="115"/>
      <c r="Z31" s="115" t="s">
        <v>410</v>
      </c>
      <c r="AA31" s="116"/>
      <c r="AB31" s="101">
        <f t="shared" si="3"/>
        <v>0</v>
      </c>
      <c r="AC31" s="166">
        <f t="shared" si="4"/>
        <v>700</v>
      </c>
      <c r="AD31" s="166">
        <f>N31+P31</f>
        <v>0</v>
      </c>
    </row>
    <row r="32" spans="1:31" ht="139.5" customHeight="1" x14ac:dyDescent="0.25">
      <c r="A32" s="110" t="s">
        <v>236</v>
      </c>
      <c r="B32" s="72" t="s">
        <v>248</v>
      </c>
      <c r="C32" s="127" t="s">
        <v>52</v>
      </c>
      <c r="D32" s="111"/>
      <c r="E32" s="111">
        <v>250</v>
      </c>
      <c r="F32" s="111"/>
      <c r="G32" s="111"/>
      <c r="H32" s="111"/>
      <c r="I32" s="111"/>
      <c r="J32" s="111"/>
      <c r="K32" s="111">
        <v>250</v>
      </c>
      <c r="L32" s="111"/>
      <c r="M32" s="111"/>
      <c r="N32" s="111"/>
      <c r="O32" s="111"/>
      <c r="P32" s="111">
        <v>0</v>
      </c>
      <c r="Q32" s="111"/>
      <c r="R32" s="111"/>
      <c r="S32" s="111"/>
      <c r="T32" s="111"/>
      <c r="U32" s="125"/>
      <c r="V32" s="114" t="s">
        <v>63</v>
      </c>
      <c r="W32" s="72" t="s">
        <v>58</v>
      </c>
      <c r="X32" s="118">
        <v>244</v>
      </c>
      <c r="Y32" s="115"/>
      <c r="Z32" s="115" t="s">
        <v>410</v>
      </c>
      <c r="AA32" s="116" t="s">
        <v>389</v>
      </c>
      <c r="AB32" s="101">
        <f t="shared" si="3"/>
        <v>0</v>
      </c>
      <c r="AC32" s="166">
        <f t="shared" si="4"/>
        <v>250</v>
      </c>
      <c r="AD32" s="166">
        <f t="shared" si="5"/>
        <v>0</v>
      </c>
    </row>
    <row r="33" spans="1:31" ht="165" customHeight="1" x14ac:dyDescent="0.25">
      <c r="A33" s="110" t="s">
        <v>237</v>
      </c>
      <c r="B33" s="72" t="s">
        <v>249</v>
      </c>
      <c r="C33" s="127" t="s">
        <v>52</v>
      </c>
      <c r="D33" s="111"/>
      <c r="E33" s="111">
        <v>283.39999999999998</v>
      </c>
      <c r="F33" s="111"/>
      <c r="G33" s="111"/>
      <c r="H33" s="111"/>
      <c r="I33" s="111"/>
      <c r="J33" s="111"/>
      <c r="K33" s="111">
        <v>283.39999999999998</v>
      </c>
      <c r="L33" s="111"/>
      <c r="M33" s="111"/>
      <c r="N33" s="111"/>
      <c r="O33" s="111"/>
      <c r="P33" s="111">
        <v>0</v>
      </c>
      <c r="Q33" s="111"/>
      <c r="R33" s="111"/>
      <c r="S33" s="111"/>
      <c r="T33" s="111"/>
      <c r="U33" s="125"/>
      <c r="V33" s="114" t="s">
        <v>241</v>
      </c>
      <c r="W33" s="72" t="s">
        <v>177</v>
      </c>
      <c r="X33" s="118">
        <v>2</v>
      </c>
      <c r="Y33" s="115"/>
      <c r="Z33" s="115" t="s">
        <v>410</v>
      </c>
      <c r="AA33" s="116" t="s">
        <v>390</v>
      </c>
      <c r="AB33" s="128">
        <f t="shared" si="3"/>
        <v>0</v>
      </c>
      <c r="AC33" s="166">
        <f t="shared" si="4"/>
        <v>283.39999999999998</v>
      </c>
      <c r="AD33" s="166">
        <f t="shared" si="5"/>
        <v>0</v>
      </c>
    </row>
    <row r="34" spans="1:31" ht="114.75" customHeight="1" x14ac:dyDescent="0.25">
      <c r="A34" s="110" t="s">
        <v>84</v>
      </c>
      <c r="B34" s="72" t="s">
        <v>85</v>
      </c>
      <c r="C34" s="127" t="s">
        <v>240</v>
      </c>
      <c r="D34" s="111"/>
      <c r="E34" s="111">
        <v>24.8</v>
      </c>
      <c r="F34" s="111"/>
      <c r="G34" s="111"/>
      <c r="H34" s="111"/>
      <c r="I34" s="111"/>
      <c r="J34" s="111"/>
      <c r="K34" s="111">
        <v>24.8</v>
      </c>
      <c r="L34" s="111"/>
      <c r="M34" s="111"/>
      <c r="N34" s="111"/>
      <c r="O34" s="111"/>
      <c r="P34" s="111">
        <v>24.8</v>
      </c>
      <c r="Q34" s="111"/>
      <c r="R34" s="111"/>
      <c r="S34" s="111"/>
      <c r="T34" s="111"/>
      <c r="U34" s="129"/>
      <c r="V34" s="114" t="s">
        <v>63</v>
      </c>
      <c r="W34" s="115" t="s">
        <v>58</v>
      </c>
      <c r="X34" s="115">
        <v>1000</v>
      </c>
      <c r="Y34" s="115">
        <v>1015</v>
      </c>
      <c r="Z34" s="115" t="s">
        <v>332</v>
      </c>
      <c r="AA34" s="72"/>
      <c r="AB34" s="128">
        <f t="shared" si="3"/>
        <v>100</v>
      </c>
      <c r="AC34" s="166">
        <f t="shared" si="4"/>
        <v>24.8</v>
      </c>
      <c r="AD34" s="166">
        <f t="shared" si="5"/>
        <v>24.8</v>
      </c>
    </row>
    <row r="35" spans="1:31" s="165" customFormat="1" ht="62.25" customHeight="1" x14ac:dyDescent="0.25">
      <c r="A35" s="45" t="s">
        <v>86</v>
      </c>
      <c r="B35" s="195" t="s">
        <v>87</v>
      </c>
      <c r="C35" s="196"/>
      <c r="D35" s="49"/>
      <c r="E35" s="49">
        <f>E36+E38+E43+E44+E45</f>
        <v>27663.4</v>
      </c>
      <c r="F35" s="49"/>
      <c r="G35" s="49"/>
      <c r="H35" s="49"/>
      <c r="I35" s="49"/>
      <c r="J35" s="49"/>
      <c r="K35" s="49">
        <f>K36+K38+K43+K44+K45</f>
        <v>27663.4</v>
      </c>
      <c r="L35" s="49">
        <f t="shared" ref="L35:P35" si="11">L36+L38+L43+L44+L45</f>
        <v>0</v>
      </c>
      <c r="M35" s="49">
        <f t="shared" si="11"/>
        <v>0</v>
      </c>
      <c r="N35" s="49">
        <f t="shared" si="11"/>
        <v>0</v>
      </c>
      <c r="O35" s="49">
        <f t="shared" si="11"/>
        <v>0</v>
      </c>
      <c r="P35" s="49">
        <f t="shared" si="11"/>
        <v>1980.8999999999999</v>
      </c>
      <c r="Q35" s="49"/>
      <c r="R35" s="49"/>
      <c r="S35" s="49"/>
      <c r="T35" s="169">
        <f t="shared" ref="T35" si="12">T36+T38+T43+T44+T45</f>
        <v>0</v>
      </c>
      <c r="U35" s="50" t="s">
        <v>13</v>
      </c>
      <c r="V35" s="50" t="s">
        <v>13</v>
      </c>
      <c r="W35" s="48" t="s">
        <v>13</v>
      </c>
      <c r="X35" s="48" t="s">
        <v>13</v>
      </c>
      <c r="Y35" s="18" t="s">
        <v>13</v>
      </c>
      <c r="Z35" s="18" t="s">
        <v>13</v>
      </c>
      <c r="AA35" s="9" t="s">
        <v>13</v>
      </c>
      <c r="AB35" s="165">
        <f t="shared" si="3"/>
        <v>7.1607250012652086</v>
      </c>
      <c r="AC35" s="166">
        <f t="shared" si="4"/>
        <v>27663.4</v>
      </c>
      <c r="AD35" s="166">
        <f t="shared" si="5"/>
        <v>1980.8999999999999</v>
      </c>
      <c r="AE35" s="166">
        <f>AD35-AD43-AD44-AD45</f>
        <v>1717.6999999999998</v>
      </c>
    </row>
    <row r="36" spans="1:31" ht="105" customHeight="1" x14ac:dyDescent="0.25">
      <c r="A36" s="110" t="s">
        <v>173</v>
      </c>
      <c r="B36" s="72" t="s">
        <v>212</v>
      </c>
      <c r="C36" s="72"/>
      <c r="D36" s="121"/>
      <c r="E36" s="111">
        <f>E37</f>
        <v>3388.4</v>
      </c>
      <c r="F36" s="111"/>
      <c r="G36" s="111"/>
      <c r="H36" s="111"/>
      <c r="I36" s="111"/>
      <c r="J36" s="111"/>
      <c r="K36" s="111">
        <f t="shared" ref="K36:P36" si="13">K37</f>
        <v>3388.4</v>
      </c>
      <c r="L36" s="111">
        <f t="shared" si="13"/>
        <v>0</v>
      </c>
      <c r="M36" s="111">
        <f t="shared" si="13"/>
        <v>0</v>
      </c>
      <c r="N36" s="111">
        <f t="shared" si="13"/>
        <v>0</v>
      </c>
      <c r="O36" s="111">
        <f t="shared" si="13"/>
        <v>0</v>
      </c>
      <c r="P36" s="111">
        <f t="shared" si="13"/>
        <v>266.10000000000002</v>
      </c>
      <c r="Q36" s="111"/>
      <c r="R36" s="111"/>
      <c r="S36" s="111"/>
      <c r="T36" s="130">
        <f>T37</f>
        <v>0</v>
      </c>
      <c r="U36" s="115" t="s">
        <v>13</v>
      </c>
      <c r="V36" s="115" t="s">
        <v>13</v>
      </c>
      <c r="W36" s="115" t="s">
        <v>13</v>
      </c>
      <c r="X36" s="115" t="s">
        <v>13</v>
      </c>
      <c r="Y36" s="115" t="s">
        <v>13</v>
      </c>
      <c r="Z36" s="115" t="s">
        <v>13</v>
      </c>
      <c r="AA36" s="72" t="s">
        <v>13</v>
      </c>
      <c r="AB36" s="128">
        <f t="shared" si="3"/>
        <v>7.8532640774406808</v>
      </c>
      <c r="AC36" s="166">
        <f t="shared" si="4"/>
        <v>3388.4</v>
      </c>
      <c r="AD36" s="166">
        <f t="shared" si="5"/>
        <v>266.10000000000002</v>
      </c>
    </row>
    <row r="37" spans="1:31" ht="151.5" customHeight="1" x14ac:dyDescent="0.25">
      <c r="A37" s="131" t="s">
        <v>213</v>
      </c>
      <c r="B37" s="103" t="s">
        <v>268</v>
      </c>
      <c r="C37" s="132" t="s">
        <v>81</v>
      </c>
      <c r="D37" s="133"/>
      <c r="E37" s="134">
        <v>3388.4</v>
      </c>
      <c r="F37" s="111"/>
      <c r="G37" s="111"/>
      <c r="H37" s="111"/>
      <c r="I37" s="111"/>
      <c r="J37" s="111"/>
      <c r="K37" s="134">
        <v>3388.4</v>
      </c>
      <c r="L37" s="111"/>
      <c r="M37" s="111"/>
      <c r="N37" s="111"/>
      <c r="O37" s="111"/>
      <c r="P37" s="135">
        <v>266.10000000000002</v>
      </c>
      <c r="Q37" s="111"/>
      <c r="R37" s="111"/>
      <c r="S37" s="111"/>
      <c r="T37" s="130"/>
      <c r="U37" s="125"/>
      <c r="V37" s="114" t="s">
        <v>82</v>
      </c>
      <c r="W37" s="115" t="s">
        <v>83</v>
      </c>
      <c r="X37" s="115">
        <v>1</v>
      </c>
      <c r="Y37" s="115"/>
      <c r="Z37" s="115"/>
      <c r="AA37" s="136" t="str">
        <f>$AA$30</f>
        <v>проводятся конкурсные процедуры по определению подрядной организации на выполнение подрядных работ, ведется капитальный ремонт</v>
      </c>
      <c r="AB37" s="128">
        <f t="shared" si="3"/>
        <v>7.8532640774406808</v>
      </c>
      <c r="AC37" s="166">
        <f t="shared" si="4"/>
        <v>3388.4</v>
      </c>
      <c r="AD37" s="166">
        <f t="shared" si="5"/>
        <v>266.10000000000002</v>
      </c>
    </row>
    <row r="38" spans="1:31" ht="189.75" customHeight="1" x14ac:dyDescent="0.25">
      <c r="A38" s="137" t="s">
        <v>174</v>
      </c>
      <c r="B38" s="103" t="s">
        <v>255</v>
      </c>
      <c r="C38" s="138"/>
      <c r="D38" s="139"/>
      <c r="E38" s="140">
        <f>E39+E40+E41+E42</f>
        <v>23715</v>
      </c>
      <c r="F38" s="140"/>
      <c r="G38" s="140"/>
      <c r="H38" s="140"/>
      <c r="I38" s="140"/>
      <c r="J38" s="140"/>
      <c r="K38" s="140">
        <f>K39+K40+K41+K42</f>
        <v>23715</v>
      </c>
      <c r="L38" s="140">
        <f t="shared" ref="L38:P38" si="14">L39+L40+L41+L42</f>
        <v>0</v>
      </c>
      <c r="M38" s="140">
        <f t="shared" si="14"/>
        <v>0</v>
      </c>
      <c r="N38" s="140">
        <f t="shared" si="14"/>
        <v>0</v>
      </c>
      <c r="O38" s="140">
        <f t="shared" si="14"/>
        <v>0</v>
      </c>
      <c r="P38" s="140">
        <f t="shared" si="14"/>
        <v>1451.6</v>
      </c>
      <c r="Q38" s="140"/>
      <c r="R38" s="140"/>
      <c r="S38" s="140"/>
      <c r="T38" s="140"/>
      <c r="U38" s="115" t="s">
        <v>13</v>
      </c>
      <c r="V38" s="115" t="s">
        <v>13</v>
      </c>
      <c r="W38" s="115" t="s">
        <v>13</v>
      </c>
      <c r="X38" s="115" t="s">
        <v>13</v>
      </c>
      <c r="Y38" s="115" t="s">
        <v>13</v>
      </c>
      <c r="Z38" s="115" t="s">
        <v>13</v>
      </c>
      <c r="AA38" s="72" t="s">
        <v>13</v>
      </c>
      <c r="AB38" s="128">
        <f t="shared" si="3"/>
        <v>6.121020451191229</v>
      </c>
      <c r="AC38" s="166">
        <f t="shared" si="4"/>
        <v>23715</v>
      </c>
      <c r="AD38" s="166">
        <f t="shared" si="5"/>
        <v>1451.6</v>
      </c>
    </row>
    <row r="39" spans="1:31" ht="165" x14ac:dyDescent="0.25">
      <c r="A39" s="137" t="s">
        <v>215</v>
      </c>
      <c r="B39" s="103" t="s">
        <v>214</v>
      </c>
      <c r="C39" s="141" t="s">
        <v>81</v>
      </c>
      <c r="D39" s="139"/>
      <c r="E39" s="140">
        <v>20000</v>
      </c>
      <c r="F39" s="111"/>
      <c r="G39" s="111"/>
      <c r="H39" s="111"/>
      <c r="I39" s="111"/>
      <c r="J39" s="111"/>
      <c r="K39" s="140">
        <v>20000</v>
      </c>
      <c r="L39" s="111"/>
      <c r="M39" s="111"/>
      <c r="N39" s="111"/>
      <c r="O39" s="111"/>
      <c r="P39" s="142">
        <v>1302.5</v>
      </c>
      <c r="Q39" s="111"/>
      <c r="R39" s="111"/>
      <c r="S39" s="111"/>
      <c r="T39" s="130">
        <v>7238.8</v>
      </c>
      <c r="U39" s="143"/>
      <c r="V39" s="114" t="s">
        <v>82</v>
      </c>
      <c r="W39" s="115" t="s">
        <v>83</v>
      </c>
      <c r="X39" s="115">
        <v>10</v>
      </c>
      <c r="Y39" s="115"/>
      <c r="Z39" s="115"/>
      <c r="AA39" s="127" t="s">
        <v>344</v>
      </c>
      <c r="AB39" s="128">
        <f t="shared" si="3"/>
        <v>6.5125000000000002</v>
      </c>
      <c r="AC39" s="166">
        <f t="shared" si="4"/>
        <v>20000</v>
      </c>
      <c r="AD39" s="166">
        <f t="shared" si="5"/>
        <v>1302.5</v>
      </c>
    </row>
    <row r="40" spans="1:31" ht="136.5" customHeight="1" x14ac:dyDescent="0.25">
      <c r="A40" s="141" t="s">
        <v>216</v>
      </c>
      <c r="B40" s="144" t="s">
        <v>217</v>
      </c>
      <c r="C40" s="141" t="s">
        <v>81</v>
      </c>
      <c r="D40" s="141"/>
      <c r="E40" s="145">
        <v>2900</v>
      </c>
      <c r="F40" s="141"/>
      <c r="G40" s="141"/>
      <c r="H40" s="141"/>
      <c r="I40" s="141"/>
      <c r="J40" s="141"/>
      <c r="K40" s="145">
        <v>2900</v>
      </c>
      <c r="L40" s="141"/>
      <c r="M40" s="141"/>
      <c r="N40" s="141"/>
      <c r="O40" s="141"/>
      <c r="P40" s="141">
        <v>0</v>
      </c>
      <c r="Q40" s="141"/>
      <c r="R40" s="141"/>
      <c r="S40" s="141"/>
      <c r="T40" s="141"/>
      <c r="U40" s="141"/>
      <c r="V40" s="141" t="s">
        <v>175</v>
      </c>
      <c r="W40" s="141" t="s">
        <v>83</v>
      </c>
      <c r="X40" s="141">
        <v>2</v>
      </c>
      <c r="Y40" s="141"/>
      <c r="Z40" s="141"/>
      <c r="AA40" s="141" t="s">
        <v>383</v>
      </c>
      <c r="AB40" s="128">
        <f t="shared" si="3"/>
        <v>0</v>
      </c>
      <c r="AC40" s="166">
        <f t="shared" si="4"/>
        <v>2900</v>
      </c>
      <c r="AD40" s="166">
        <f t="shared" si="5"/>
        <v>0</v>
      </c>
    </row>
    <row r="41" spans="1:31" ht="172.5" customHeight="1" x14ac:dyDescent="0.25">
      <c r="A41" s="137" t="s">
        <v>218</v>
      </c>
      <c r="B41" s="103" t="s">
        <v>219</v>
      </c>
      <c r="C41" s="146" t="s">
        <v>81</v>
      </c>
      <c r="D41" s="139"/>
      <c r="E41" s="140">
        <v>715</v>
      </c>
      <c r="F41" s="111"/>
      <c r="G41" s="111"/>
      <c r="H41" s="111"/>
      <c r="I41" s="111"/>
      <c r="J41" s="111"/>
      <c r="K41" s="140">
        <v>715</v>
      </c>
      <c r="L41" s="111"/>
      <c r="M41" s="111"/>
      <c r="N41" s="111"/>
      <c r="O41" s="111"/>
      <c r="P41" s="142">
        <v>124.1</v>
      </c>
      <c r="Q41" s="111"/>
      <c r="R41" s="111"/>
      <c r="S41" s="111"/>
      <c r="T41" s="130"/>
      <c r="U41" s="109" t="s">
        <v>349</v>
      </c>
      <c r="V41" s="109" t="s">
        <v>176</v>
      </c>
      <c r="W41" s="147" t="s">
        <v>353</v>
      </c>
      <c r="X41" s="118">
        <v>5</v>
      </c>
      <c r="Y41" s="118"/>
      <c r="Z41" s="118"/>
      <c r="AA41" s="148" t="s">
        <v>384</v>
      </c>
      <c r="AB41" s="128">
        <f t="shared" si="3"/>
        <v>17.356643356643357</v>
      </c>
      <c r="AC41" s="166">
        <f t="shared" si="4"/>
        <v>715</v>
      </c>
      <c r="AD41" s="166">
        <f t="shared" si="5"/>
        <v>124.1</v>
      </c>
    </row>
    <row r="42" spans="1:31" ht="132.75" customHeight="1" x14ac:dyDescent="0.25">
      <c r="A42" s="137" t="s">
        <v>220</v>
      </c>
      <c r="B42" s="103" t="s">
        <v>250</v>
      </c>
      <c r="C42" s="146" t="s">
        <v>81</v>
      </c>
      <c r="D42" s="139"/>
      <c r="E42" s="140">
        <v>100</v>
      </c>
      <c r="F42" s="111"/>
      <c r="G42" s="111"/>
      <c r="H42" s="111"/>
      <c r="I42" s="111"/>
      <c r="J42" s="111"/>
      <c r="K42" s="140">
        <v>100</v>
      </c>
      <c r="L42" s="111"/>
      <c r="M42" s="111"/>
      <c r="N42" s="111"/>
      <c r="O42" s="111"/>
      <c r="P42" s="142">
        <v>25</v>
      </c>
      <c r="Q42" s="111"/>
      <c r="R42" s="111"/>
      <c r="S42" s="111"/>
      <c r="T42" s="111"/>
      <c r="U42" s="109"/>
      <c r="V42" s="147" t="s">
        <v>251</v>
      </c>
      <c r="W42" s="118" t="s">
        <v>177</v>
      </c>
      <c r="X42" s="118" t="s">
        <v>252</v>
      </c>
      <c r="Y42" s="118" t="s">
        <v>351</v>
      </c>
      <c r="Z42" s="118"/>
      <c r="AA42" s="127" t="s">
        <v>385</v>
      </c>
      <c r="AB42" s="101" t="s">
        <v>350</v>
      </c>
      <c r="AC42" s="166">
        <f t="shared" si="4"/>
        <v>100</v>
      </c>
      <c r="AD42" s="166">
        <f t="shared" si="5"/>
        <v>25</v>
      </c>
    </row>
    <row r="43" spans="1:31" ht="126" customHeight="1" x14ac:dyDescent="0.25">
      <c r="A43" s="110" t="s">
        <v>230</v>
      </c>
      <c r="B43" s="72" t="s">
        <v>178</v>
      </c>
      <c r="C43" s="73" t="s">
        <v>64</v>
      </c>
      <c r="D43" s="111"/>
      <c r="E43" s="130">
        <v>84.8</v>
      </c>
      <c r="F43" s="130"/>
      <c r="G43" s="130"/>
      <c r="H43" s="130"/>
      <c r="I43" s="130"/>
      <c r="J43" s="130"/>
      <c r="K43" s="130">
        <v>84.8</v>
      </c>
      <c r="L43" s="111"/>
      <c r="M43" s="111"/>
      <c r="N43" s="111"/>
      <c r="O43" s="111"/>
      <c r="P43" s="130">
        <v>0</v>
      </c>
      <c r="Q43" s="130"/>
      <c r="R43" s="130"/>
      <c r="S43" s="130"/>
      <c r="T43" s="130"/>
      <c r="U43" s="125"/>
      <c r="V43" s="114" t="s">
        <v>63</v>
      </c>
      <c r="W43" s="115" t="s">
        <v>58</v>
      </c>
      <c r="X43" s="115">
        <v>70</v>
      </c>
      <c r="Y43" s="115"/>
      <c r="Z43" s="115" t="s">
        <v>410</v>
      </c>
      <c r="AA43" s="148" t="s">
        <v>387</v>
      </c>
      <c r="AB43" s="101">
        <f t="shared" si="3"/>
        <v>0</v>
      </c>
      <c r="AC43" s="166">
        <f t="shared" si="4"/>
        <v>84.8</v>
      </c>
      <c r="AD43" s="166">
        <f t="shared" si="5"/>
        <v>0</v>
      </c>
    </row>
    <row r="44" spans="1:31" ht="110.25" customHeight="1" x14ac:dyDescent="0.25">
      <c r="A44" s="110" t="s">
        <v>231</v>
      </c>
      <c r="B44" s="72" t="s">
        <v>91</v>
      </c>
      <c r="C44" s="73" t="s">
        <v>64</v>
      </c>
      <c r="D44" s="111"/>
      <c r="E44" s="130">
        <v>212</v>
      </c>
      <c r="F44" s="130"/>
      <c r="G44" s="130"/>
      <c r="H44" s="130"/>
      <c r="I44" s="130"/>
      <c r="J44" s="130"/>
      <c r="K44" s="130">
        <v>212</v>
      </c>
      <c r="L44" s="111"/>
      <c r="M44" s="111"/>
      <c r="N44" s="111"/>
      <c r="O44" s="111"/>
      <c r="P44" s="130">
        <v>0</v>
      </c>
      <c r="Q44" s="130"/>
      <c r="R44" s="130"/>
      <c r="S44" s="130"/>
      <c r="T44" s="130"/>
      <c r="U44" s="125"/>
      <c r="V44" s="114" t="s">
        <v>63</v>
      </c>
      <c r="W44" s="115" t="s">
        <v>58</v>
      </c>
      <c r="X44" s="115">
        <v>400</v>
      </c>
      <c r="Y44" s="115"/>
      <c r="Z44" s="115" t="s">
        <v>410</v>
      </c>
      <c r="AA44" s="148" t="s">
        <v>387</v>
      </c>
      <c r="AB44" s="101">
        <f t="shared" si="3"/>
        <v>0</v>
      </c>
      <c r="AC44" s="166">
        <f t="shared" si="4"/>
        <v>212</v>
      </c>
      <c r="AD44" s="166">
        <f t="shared" si="5"/>
        <v>0</v>
      </c>
    </row>
    <row r="45" spans="1:31" ht="147" customHeight="1" x14ac:dyDescent="0.25">
      <c r="A45" s="110" t="s">
        <v>90</v>
      </c>
      <c r="B45" s="149" t="s">
        <v>266</v>
      </c>
      <c r="C45" s="73" t="s">
        <v>64</v>
      </c>
      <c r="D45" s="111"/>
      <c r="E45" s="130">
        <v>263.2</v>
      </c>
      <c r="F45" s="130"/>
      <c r="G45" s="130"/>
      <c r="H45" s="130"/>
      <c r="I45" s="130"/>
      <c r="J45" s="130"/>
      <c r="K45" s="130">
        <v>263.2</v>
      </c>
      <c r="L45" s="111"/>
      <c r="M45" s="111"/>
      <c r="N45" s="111"/>
      <c r="O45" s="111"/>
      <c r="P45" s="130">
        <v>263.2</v>
      </c>
      <c r="Q45" s="130"/>
      <c r="R45" s="130"/>
      <c r="S45" s="130"/>
      <c r="T45" s="130"/>
      <c r="U45" s="114" t="s">
        <v>411</v>
      </c>
      <c r="V45" s="114" t="s">
        <v>352</v>
      </c>
      <c r="W45" s="115" t="s">
        <v>70</v>
      </c>
      <c r="X45" s="115">
        <v>4</v>
      </c>
      <c r="Y45" s="115">
        <v>0</v>
      </c>
      <c r="Z45" s="115" t="s">
        <v>410</v>
      </c>
      <c r="AA45" s="152" t="s">
        <v>409</v>
      </c>
      <c r="AB45" s="101">
        <f t="shared" si="3"/>
        <v>100</v>
      </c>
      <c r="AC45" s="166">
        <f t="shared" si="4"/>
        <v>263.2</v>
      </c>
      <c r="AD45" s="166">
        <f t="shared" si="5"/>
        <v>263.2</v>
      </c>
    </row>
    <row r="46" spans="1:31" ht="43.5" customHeight="1" x14ac:dyDescent="0.25">
      <c r="A46" s="51" t="s">
        <v>92</v>
      </c>
      <c r="B46" s="199" t="s">
        <v>93</v>
      </c>
      <c r="C46" s="200"/>
      <c r="D46" s="49">
        <f>D47</f>
        <v>239806.8</v>
      </c>
      <c r="E46" s="49">
        <f>SUM(E47:E54)</f>
        <v>1542500.5999999999</v>
      </c>
      <c r="F46" s="49"/>
      <c r="G46" s="49"/>
      <c r="H46" s="49"/>
      <c r="I46" s="49">
        <f>I47+I49+I50+I51+I52+I53+I54</f>
        <v>239806.8</v>
      </c>
      <c r="J46" s="49">
        <f t="shared" ref="J46:L46" si="15">J47+J49+J50+J51+J52+J53+J54</f>
        <v>0</v>
      </c>
      <c r="K46" s="49">
        <f t="shared" si="15"/>
        <v>1542500.5999999999</v>
      </c>
      <c r="L46" s="49">
        <f t="shared" si="15"/>
        <v>0</v>
      </c>
      <c r="M46" s="49">
        <f t="shared" ref="M46" si="16">M47+M49+M50+M51+M52+M53+M54</f>
        <v>0</v>
      </c>
      <c r="N46" s="49">
        <f t="shared" ref="N46:O46" si="17">N47+N49+N50+N51+N52+N53+N54</f>
        <v>58668.18</v>
      </c>
      <c r="O46" s="49">
        <f t="shared" si="17"/>
        <v>0</v>
      </c>
      <c r="P46" s="49">
        <f t="shared" ref="P46" si="18">P47+P49+P50+P51+P52+P53+P54</f>
        <v>155169.13999999998</v>
      </c>
      <c r="Q46" s="49">
        <f t="shared" ref="Q46:R46" si="19">Q47+Q49+Q50+Q51+Q52+Q53+Q54</f>
        <v>0</v>
      </c>
      <c r="R46" s="49">
        <f t="shared" si="19"/>
        <v>0</v>
      </c>
      <c r="S46" s="49">
        <f t="shared" ref="S46" si="20">S47+S49+S50+S51+S52+S53+S54</f>
        <v>0</v>
      </c>
      <c r="T46" s="49">
        <f t="shared" ref="T46" si="21">SUM(T47:T54)</f>
        <v>0</v>
      </c>
      <c r="U46" s="50" t="s">
        <v>13</v>
      </c>
      <c r="V46" s="50" t="s">
        <v>13</v>
      </c>
      <c r="W46" s="48" t="s">
        <v>13</v>
      </c>
      <c r="X46" s="48" t="s">
        <v>13</v>
      </c>
      <c r="Y46" s="48" t="s">
        <v>13</v>
      </c>
      <c r="Z46" s="48" t="s">
        <v>13</v>
      </c>
      <c r="AA46" s="46" t="s">
        <v>13</v>
      </c>
      <c r="AB46" s="101">
        <f t="shared" si="3"/>
        <v>11.997779956476643</v>
      </c>
      <c r="AC46" s="166">
        <f t="shared" si="4"/>
        <v>1782307.4</v>
      </c>
      <c r="AD46" s="166">
        <f t="shared" si="5"/>
        <v>213837.31999999998</v>
      </c>
      <c r="AE46" s="166">
        <f>AD46-AD54</f>
        <v>213787.91999999998</v>
      </c>
    </row>
    <row r="47" spans="1:31" ht="409.5" customHeight="1" x14ac:dyDescent="0.25">
      <c r="A47" s="188" t="s">
        <v>94</v>
      </c>
      <c r="B47" s="190" t="s">
        <v>95</v>
      </c>
      <c r="C47" s="203" t="s">
        <v>81</v>
      </c>
      <c r="D47" s="205">
        <v>239806.8</v>
      </c>
      <c r="E47" s="205">
        <v>1500000</v>
      </c>
      <c r="F47" s="205"/>
      <c r="G47" s="205"/>
      <c r="H47" s="205"/>
      <c r="I47" s="205">
        <f>D47</f>
        <v>239806.8</v>
      </c>
      <c r="J47" s="205"/>
      <c r="K47" s="205">
        <f>E47</f>
        <v>1500000</v>
      </c>
      <c r="L47" s="205"/>
      <c r="M47" s="205"/>
      <c r="N47" s="227">
        <v>58668.18</v>
      </c>
      <c r="O47" s="227"/>
      <c r="P47" s="227">
        <v>140890.4</v>
      </c>
      <c r="Q47" s="205"/>
      <c r="R47" s="205"/>
      <c r="S47" s="205"/>
      <c r="T47" s="140"/>
      <c r="U47" s="201" t="s">
        <v>329</v>
      </c>
      <c r="V47" s="201" t="s">
        <v>96</v>
      </c>
      <c r="W47" s="231" t="s">
        <v>70</v>
      </c>
      <c r="X47" s="231">
        <v>1272</v>
      </c>
      <c r="Y47" s="233">
        <v>148</v>
      </c>
      <c r="Z47" s="235" t="s">
        <v>356</v>
      </c>
      <c r="AA47" s="229" t="s">
        <v>357</v>
      </c>
      <c r="AB47" s="101">
        <f t="shared" si="3"/>
        <v>11.470157491050156</v>
      </c>
      <c r="AC47" s="166">
        <f t="shared" si="4"/>
        <v>1739806.8</v>
      </c>
      <c r="AD47" s="166">
        <f t="shared" si="5"/>
        <v>199558.58</v>
      </c>
    </row>
    <row r="48" spans="1:31" ht="408.75" customHeight="1" x14ac:dyDescent="0.25">
      <c r="A48" s="189"/>
      <c r="B48" s="191"/>
      <c r="C48" s="204"/>
      <c r="D48" s="206"/>
      <c r="E48" s="206"/>
      <c r="F48" s="206"/>
      <c r="G48" s="206"/>
      <c r="H48" s="206"/>
      <c r="I48" s="206"/>
      <c r="J48" s="206"/>
      <c r="K48" s="206"/>
      <c r="L48" s="206"/>
      <c r="M48" s="206"/>
      <c r="N48" s="228"/>
      <c r="O48" s="228"/>
      <c r="P48" s="228"/>
      <c r="Q48" s="206"/>
      <c r="R48" s="206"/>
      <c r="S48" s="206"/>
      <c r="T48" s="150"/>
      <c r="U48" s="202"/>
      <c r="V48" s="202"/>
      <c r="W48" s="232"/>
      <c r="X48" s="232"/>
      <c r="Y48" s="234"/>
      <c r="Z48" s="236"/>
      <c r="AA48" s="230"/>
      <c r="AB48" s="101" t="e">
        <f t="shared" si="3"/>
        <v>#DIV/0!</v>
      </c>
      <c r="AC48" s="166">
        <f t="shared" si="4"/>
        <v>0</v>
      </c>
      <c r="AD48" s="166">
        <f t="shared" si="5"/>
        <v>0</v>
      </c>
    </row>
    <row r="49" spans="1:31" s="104" customFormat="1" ht="300" customHeight="1" x14ac:dyDescent="0.25">
      <c r="A49" s="110" t="s">
        <v>97</v>
      </c>
      <c r="B49" s="72" t="s">
        <v>98</v>
      </c>
      <c r="C49" s="73" t="s">
        <v>81</v>
      </c>
      <c r="D49" s="111"/>
      <c r="E49" s="111">
        <v>161.19999999999999</v>
      </c>
      <c r="F49" s="111"/>
      <c r="G49" s="111"/>
      <c r="H49" s="111"/>
      <c r="I49" s="111"/>
      <c r="J49" s="111"/>
      <c r="K49" s="111">
        <v>161.19999999999999</v>
      </c>
      <c r="L49" s="111"/>
      <c r="M49" s="111"/>
      <c r="N49" s="111"/>
      <c r="O49" s="111"/>
      <c r="P49" s="151">
        <v>72.84</v>
      </c>
      <c r="Q49" s="126"/>
      <c r="R49" s="126"/>
      <c r="S49" s="126"/>
      <c r="T49" s="126"/>
      <c r="U49" s="113" t="s">
        <v>330</v>
      </c>
      <c r="V49" s="114" t="s">
        <v>99</v>
      </c>
      <c r="W49" s="115" t="s">
        <v>58</v>
      </c>
      <c r="X49" s="115">
        <v>31</v>
      </c>
      <c r="Y49" s="115">
        <v>16</v>
      </c>
      <c r="Z49" s="113" t="s">
        <v>358</v>
      </c>
      <c r="AA49" s="113" t="s">
        <v>331</v>
      </c>
      <c r="AB49" s="128">
        <f t="shared" si="3"/>
        <v>45.186104218362289</v>
      </c>
      <c r="AC49" s="166">
        <f t="shared" si="4"/>
        <v>161.19999999999999</v>
      </c>
      <c r="AD49" s="166">
        <f t="shared" si="5"/>
        <v>72.84</v>
      </c>
    </row>
    <row r="50" spans="1:31" ht="345.75" customHeight="1" x14ac:dyDescent="0.25">
      <c r="A50" s="110" t="s">
        <v>179</v>
      </c>
      <c r="B50" s="72" t="s">
        <v>180</v>
      </c>
      <c r="C50" s="73" t="s">
        <v>81</v>
      </c>
      <c r="D50" s="111"/>
      <c r="E50" s="111">
        <v>2475</v>
      </c>
      <c r="F50" s="111"/>
      <c r="G50" s="111"/>
      <c r="H50" s="111"/>
      <c r="I50" s="111"/>
      <c r="J50" s="111"/>
      <c r="K50" s="111">
        <v>2475</v>
      </c>
      <c r="L50" s="111"/>
      <c r="M50" s="111"/>
      <c r="N50" s="111"/>
      <c r="O50" s="111"/>
      <c r="P50" s="151">
        <v>363</v>
      </c>
      <c r="Q50" s="126"/>
      <c r="R50" s="126"/>
      <c r="S50" s="126"/>
      <c r="T50" s="126"/>
      <c r="U50" s="113"/>
      <c r="V50" s="114" t="s">
        <v>99</v>
      </c>
      <c r="W50" s="115" t="s">
        <v>58</v>
      </c>
      <c r="X50" s="115">
        <v>24</v>
      </c>
      <c r="Y50" s="115">
        <v>5</v>
      </c>
      <c r="Z50" s="113" t="s">
        <v>359</v>
      </c>
      <c r="AA50" s="113" t="s">
        <v>331</v>
      </c>
      <c r="AB50" s="101">
        <f t="shared" si="3"/>
        <v>14.666666666666666</v>
      </c>
      <c r="AC50" s="166">
        <f t="shared" si="4"/>
        <v>2475</v>
      </c>
      <c r="AD50" s="166">
        <f t="shared" si="5"/>
        <v>363</v>
      </c>
    </row>
    <row r="51" spans="1:31" ht="118.5" customHeight="1" x14ac:dyDescent="0.25">
      <c r="A51" s="110" t="s">
        <v>100</v>
      </c>
      <c r="B51" s="72" t="s">
        <v>101</v>
      </c>
      <c r="C51" s="73" t="s">
        <v>52</v>
      </c>
      <c r="D51" s="111"/>
      <c r="E51" s="111">
        <v>1650</v>
      </c>
      <c r="F51" s="111"/>
      <c r="G51" s="111"/>
      <c r="H51" s="111"/>
      <c r="I51" s="111"/>
      <c r="J51" s="111"/>
      <c r="K51" s="111">
        <v>1650</v>
      </c>
      <c r="L51" s="111"/>
      <c r="M51" s="111"/>
      <c r="N51" s="111"/>
      <c r="O51" s="111"/>
      <c r="P51" s="126">
        <v>0</v>
      </c>
      <c r="Q51" s="111"/>
      <c r="R51" s="111"/>
      <c r="S51" s="111"/>
      <c r="T51" s="130"/>
      <c r="U51" s="125"/>
      <c r="V51" s="114" t="s">
        <v>99</v>
      </c>
      <c r="W51" s="115" t="s">
        <v>58</v>
      </c>
      <c r="X51" s="115">
        <v>50</v>
      </c>
      <c r="Y51" s="115"/>
      <c r="Z51" s="115"/>
      <c r="AA51" s="127" t="s">
        <v>354</v>
      </c>
      <c r="AB51" s="128">
        <f t="shared" si="3"/>
        <v>0</v>
      </c>
      <c r="AC51" s="166">
        <f t="shared" si="4"/>
        <v>1650</v>
      </c>
      <c r="AD51" s="166">
        <f t="shared" si="5"/>
        <v>0</v>
      </c>
      <c r="AE51" s="128"/>
    </row>
    <row r="52" spans="1:31" ht="108" customHeight="1" x14ac:dyDescent="0.25">
      <c r="A52" s="110" t="s">
        <v>102</v>
      </c>
      <c r="B52" s="72" t="s">
        <v>103</v>
      </c>
      <c r="C52" s="73" t="s">
        <v>52</v>
      </c>
      <c r="D52" s="111"/>
      <c r="E52" s="111">
        <v>50</v>
      </c>
      <c r="F52" s="111"/>
      <c r="G52" s="111"/>
      <c r="H52" s="111"/>
      <c r="I52" s="111"/>
      <c r="J52" s="111"/>
      <c r="K52" s="111">
        <v>50</v>
      </c>
      <c r="L52" s="111"/>
      <c r="M52" s="111"/>
      <c r="N52" s="111"/>
      <c r="O52" s="111"/>
      <c r="P52" s="126">
        <v>0</v>
      </c>
      <c r="Q52" s="111"/>
      <c r="R52" s="111"/>
      <c r="S52" s="111"/>
      <c r="T52" s="111"/>
      <c r="U52" s="125"/>
      <c r="V52" s="114" t="s">
        <v>99</v>
      </c>
      <c r="W52" s="115" t="s">
        <v>58</v>
      </c>
      <c r="X52" s="115">
        <v>22</v>
      </c>
      <c r="Y52" s="115"/>
      <c r="Z52" s="115" t="s">
        <v>410</v>
      </c>
      <c r="AA52" s="127" t="s">
        <v>355</v>
      </c>
      <c r="AB52" s="128">
        <f t="shared" si="3"/>
        <v>0</v>
      </c>
      <c r="AC52" s="166">
        <f t="shared" si="4"/>
        <v>50</v>
      </c>
      <c r="AD52" s="166">
        <f t="shared" si="5"/>
        <v>0</v>
      </c>
      <c r="AE52" s="128"/>
    </row>
    <row r="53" spans="1:31" ht="360.75" customHeight="1" x14ac:dyDescent="0.25">
      <c r="A53" s="110" t="s">
        <v>104</v>
      </c>
      <c r="B53" s="72" t="s">
        <v>105</v>
      </c>
      <c r="C53" s="73" t="s">
        <v>81</v>
      </c>
      <c r="D53" s="111"/>
      <c r="E53" s="111">
        <v>38115</v>
      </c>
      <c r="F53" s="111"/>
      <c r="G53" s="111"/>
      <c r="H53" s="111"/>
      <c r="I53" s="111"/>
      <c r="J53" s="111"/>
      <c r="K53" s="111">
        <v>38115</v>
      </c>
      <c r="L53" s="111"/>
      <c r="M53" s="111"/>
      <c r="N53" s="111"/>
      <c r="O53" s="111"/>
      <c r="P53" s="126">
        <v>13793.5</v>
      </c>
      <c r="Q53" s="126"/>
      <c r="R53" s="126"/>
      <c r="S53" s="126"/>
      <c r="T53" s="126"/>
      <c r="U53" s="109"/>
      <c r="V53" s="114" t="s">
        <v>106</v>
      </c>
      <c r="W53" s="115" t="s">
        <v>58</v>
      </c>
      <c r="X53" s="115">
        <v>90</v>
      </c>
      <c r="Y53" s="115">
        <v>75</v>
      </c>
      <c r="Z53" s="115"/>
      <c r="AA53" s="109" t="s">
        <v>370</v>
      </c>
      <c r="AB53" s="128">
        <f t="shared" si="3"/>
        <v>36.189164370982553</v>
      </c>
      <c r="AC53" s="166">
        <f t="shared" si="4"/>
        <v>38115</v>
      </c>
      <c r="AD53" s="166">
        <f t="shared" si="5"/>
        <v>13793.5</v>
      </c>
      <c r="AE53" s="128"/>
    </row>
    <row r="54" spans="1:31" ht="153.75" customHeight="1" x14ac:dyDescent="0.25">
      <c r="A54" s="110" t="s">
        <v>232</v>
      </c>
      <c r="B54" s="72" t="s">
        <v>107</v>
      </c>
      <c r="C54" s="73" t="s">
        <v>64</v>
      </c>
      <c r="D54" s="111"/>
      <c r="E54" s="111">
        <v>49.4</v>
      </c>
      <c r="F54" s="111"/>
      <c r="G54" s="111"/>
      <c r="H54" s="111"/>
      <c r="I54" s="111"/>
      <c r="J54" s="111"/>
      <c r="K54" s="111">
        <v>49.4</v>
      </c>
      <c r="L54" s="111"/>
      <c r="M54" s="111"/>
      <c r="N54" s="111"/>
      <c r="O54" s="111"/>
      <c r="P54" s="111">
        <v>49.4</v>
      </c>
      <c r="Q54" s="111"/>
      <c r="R54" s="111"/>
      <c r="S54" s="111"/>
      <c r="T54" s="111"/>
      <c r="U54" s="111"/>
      <c r="V54" s="114" t="s">
        <v>99</v>
      </c>
      <c r="W54" s="115" t="s">
        <v>58</v>
      </c>
      <c r="X54" s="115">
        <v>100</v>
      </c>
      <c r="Y54" s="115">
        <v>100</v>
      </c>
      <c r="Z54" s="115" t="s">
        <v>332</v>
      </c>
      <c r="AA54" s="116"/>
      <c r="AB54" s="128">
        <f t="shared" si="3"/>
        <v>100</v>
      </c>
      <c r="AC54" s="166">
        <f t="shared" si="4"/>
        <v>49.4</v>
      </c>
      <c r="AD54" s="166">
        <f t="shared" si="5"/>
        <v>49.4</v>
      </c>
    </row>
    <row r="55" spans="1:31" ht="54" customHeight="1" x14ac:dyDescent="0.25">
      <c r="A55" s="45" t="s">
        <v>108</v>
      </c>
      <c r="B55" s="195" t="s">
        <v>109</v>
      </c>
      <c r="C55" s="196"/>
      <c r="D55" s="49"/>
      <c r="E55" s="49">
        <f>SUM(E56:E65)</f>
        <v>7695.0999999999995</v>
      </c>
      <c r="F55" s="49"/>
      <c r="G55" s="49"/>
      <c r="H55" s="49"/>
      <c r="I55" s="49"/>
      <c r="J55" s="49"/>
      <c r="K55" s="49">
        <f>SUM(K56:K65)</f>
        <v>7695.0999999999995</v>
      </c>
      <c r="L55" s="49"/>
      <c r="M55" s="49"/>
      <c r="N55" s="49"/>
      <c r="O55" s="49"/>
      <c r="P55" s="49">
        <f t="shared" ref="P55" si="22">SUM(P56:P65)</f>
        <v>2814.1679999999997</v>
      </c>
      <c r="Q55" s="49"/>
      <c r="R55" s="49"/>
      <c r="S55" s="49"/>
      <c r="T55" s="49">
        <f>SUM(T56:T65)</f>
        <v>0</v>
      </c>
      <c r="U55" s="49"/>
      <c r="V55" s="50" t="s">
        <v>13</v>
      </c>
      <c r="W55" s="48" t="s">
        <v>13</v>
      </c>
      <c r="X55" s="48" t="s">
        <v>13</v>
      </c>
      <c r="Y55" s="48" t="s">
        <v>13</v>
      </c>
      <c r="Z55" s="48" t="s">
        <v>13</v>
      </c>
      <c r="AA55" s="46" t="s">
        <v>13</v>
      </c>
      <c r="AB55" s="101">
        <f t="shared" si="3"/>
        <v>36.570908760120076</v>
      </c>
      <c r="AC55" s="166">
        <f t="shared" si="4"/>
        <v>7695.0999999999995</v>
      </c>
      <c r="AD55" s="166">
        <f t="shared" si="5"/>
        <v>2814.1679999999997</v>
      </c>
    </row>
    <row r="56" spans="1:31" ht="183" customHeight="1" x14ac:dyDescent="0.25">
      <c r="A56" s="110" t="s">
        <v>110</v>
      </c>
      <c r="B56" s="72" t="s">
        <v>111</v>
      </c>
      <c r="C56" s="73" t="s">
        <v>112</v>
      </c>
      <c r="D56" s="111"/>
      <c r="E56" s="111">
        <v>2160.1</v>
      </c>
      <c r="F56" s="111"/>
      <c r="G56" s="111"/>
      <c r="H56" s="111"/>
      <c r="I56" s="111"/>
      <c r="J56" s="111"/>
      <c r="K56" s="111">
        <v>2160.1</v>
      </c>
      <c r="L56" s="111"/>
      <c r="M56" s="111"/>
      <c r="N56" s="111"/>
      <c r="O56" s="111"/>
      <c r="P56" s="111">
        <v>1285</v>
      </c>
      <c r="Q56" s="111"/>
      <c r="R56" s="111"/>
      <c r="S56" s="111"/>
      <c r="T56" s="111"/>
      <c r="U56" s="152" t="s">
        <v>372</v>
      </c>
      <c r="V56" s="114" t="s">
        <v>113</v>
      </c>
      <c r="W56" s="115" t="s">
        <v>58</v>
      </c>
      <c r="X56" s="115">
        <v>3554</v>
      </c>
      <c r="Y56" s="118">
        <v>2538</v>
      </c>
      <c r="Z56" s="96">
        <f ca="1">$Z$56</f>
        <v>0</v>
      </c>
      <c r="AA56" s="97" t="s">
        <v>371</v>
      </c>
      <c r="AB56" s="101">
        <f t="shared" si="3"/>
        <v>59.48798666728392</v>
      </c>
      <c r="AC56" s="166">
        <f t="shared" si="4"/>
        <v>2160.1</v>
      </c>
      <c r="AD56" s="166">
        <f t="shared" si="5"/>
        <v>1285</v>
      </c>
    </row>
    <row r="57" spans="1:31" ht="114.75" x14ac:dyDescent="0.25">
      <c r="A57" s="110" t="s">
        <v>114</v>
      </c>
      <c r="B57" s="72" t="s">
        <v>115</v>
      </c>
      <c r="C57" s="73" t="s">
        <v>89</v>
      </c>
      <c r="D57" s="111"/>
      <c r="E57" s="111">
        <v>1400</v>
      </c>
      <c r="F57" s="111"/>
      <c r="G57" s="111"/>
      <c r="H57" s="111"/>
      <c r="I57" s="111"/>
      <c r="J57" s="111"/>
      <c r="K57" s="111">
        <v>1400</v>
      </c>
      <c r="L57" s="111"/>
      <c r="M57" s="111"/>
      <c r="N57" s="111"/>
      <c r="O57" s="111"/>
      <c r="P57" s="111">
        <v>0</v>
      </c>
      <c r="Q57" s="111"/>
      <c r="R57" s="111"/>
      <c r="S57" s="111"/>
      <c r="T57" s="111"/>
      <c r="U57" s="143" t="s">
        <v>372</v>
      </c>
      <c r="V57" s="114" t="s">
        <v>116</v>
      </c>
      <c r="W57" s="115" t="s">
        <v>83</v>
      </c>
      <c r="X57" s="115">
        <v>70</v>
      </c>
      <c r="Y57" s="115"/>
      <c r="Z57" s="18"/>
      <c r="AA57" s="97" t="str">
        <f>$U$56</f>
        <v>реализация мероприятия запланирована во 2-4 квартале 2019 г.</v>
      </c>
      <c r="AB57" s="101">
        <f t="shared" si="3"/>
        <v>0</v>
      </c>
      <c r="AC57" s="166">
        <f t="shared" si="4"/>
        <v>1400</v>
      </c>
      <c r="AD57" s="166">
        <f t="shared" si="5"/>
        <v>0</v>
      </c>
    </row>
    <row r="58" spans="1:31" ht="183" customHeight="1" x14ac:dyDescent="0.25">
      <c r="A58" s="110" t="s">
        <v>117</v>
      </c>
      <c r="B58" s="72" t="s">
        <v>118</v>
      </c>
      <c r="C58" s="73" t="s">
        <v>88</v>
      </c>
      <c r="D58" s="111"/>
      <c r="E58" s="111">
        <v>3384.1</v>
      </c>
      <c r="F58" s="111"/>
      <c r="G58" s="111"/>
      <c r="H58" s="111"/>
      <c r="I58" s="111"/>
      <c r="J58" s="111"/>
      <c r="K58" s="111">
        <f>E58</f>
        <v>3384.1</v>
      </c>
      <c r="L58" s="111"/>
      <c r="M58" s="111"/>
      <c r="N58" s="111"/>
      <c r="O58" s="111"/>
      <c r="P58" s="111">
        <v>1118.0999999999999</v>
      </c>
      <c r="Q58" s="111"/>
      <c r="R58" s="111"/>
      <c r="S58" s="111"/>
      <c r="T58" s="143"/>
      <c r="U58" s="143" t="s">
        <v>372</v>
      </c>
      <c r="V58" s="114" t="s">
        <v>113</v>
      </c>
      <c r="W58" s="115" t="s">
        <v>58</v>
      </c>
      <c r="X58" s="153">
        <v>5350</v>
      </c>
      <c r="Y58" s="118">
        <v>1111</v>
      </c>
      <c r="Z58" s="96"/>
      <c r="AA58" s="168" t="s">
        <v>372</v>
      </c>
      <c r="AB58" s="101">
        <f t="shared" si="3"/>
        <v>33.039803788304127</v>
      </c>
      <c r="AC58" s="166">
        <f t="shared" si="4"/>
        <v>3384.1</v>
      </c>
      <c r="AD58" s="166">
        <f t="shared" si="5"/>
        <v>1118.0999999999999</v>
      </c>
    </row>
    <row r="59" spans="1:31" ht="151.5" customHeight="1" x14ac:dyDescent="0.25">
      <c r="A59" s="110" t="s">
        <v>119</v>
      </c>
      <c r="B59" s="72" t="s">
        <v>120</v>
      </c>
      <c r="C59" s="73" t="s">
        <v>64</v>
      </c>
      <c r="D59" s="111"/>
      <c r="E59" s="111">
        <v>246.8</v>
      </c>
      <c r="F59" s="111"/>
      <c r="G59" s="111"/>
      <c r="H59" s="111"/>
      <c r="I59" s="111"/>
      <c r="J59" s="111"/>
      <c r="K59" s="111">
        <v>246.8</v>
      </c>
      <c r="L59" s="111"/>
      <c r="M59" s="111"/>
      <c r="N59" s="111"/>
      <c r="O59" s="111"/>
      <c r="P59" s="111">
        <v>9.468</v>
      </c>
      <c r="Q59" s="111"/>
      <c r="R59" s="111"/>
      <c r="S59" s="111"/>
      <c r="T59" s="111"/>
      <c r="U59" s="125" t="s">
        <v>373</v>
      </c>
      <c r="V59" s="114" t="s">
        <v>121</v>
      </c>
      <c r="W59" s="115" t="s">
        <v>83</v>
      </c>
      <c r="X59" s="115">
        <v>4</v>
      </c>
      <c r="Y59" s="115">
        <v>1</v>
      </c>
      <c r="Z59" s="18"/>
      <c r="AA59" s="9" t="s">
        <v>399</v>
      </c>
      <c r="AB59" s="101">
        <f t="shared" si="3"/>
        <v>3.8363047001620743</v>
      </c>
      <c r="AC59" s="166">
        <f t="shared" si="4"/>
        <v>246.8</v>
      </c>
      <c r="AD59" s="166">
        <f t="shared" si="5"/>
        <v>9.468</v>
      </c>
    </row>
    <row r="60" spans="1:31" ht="122.25" customHeight="1" x14ac:dyDescent="0.25">
      <c r="A60" s="110" t="s">
        <v>123</v>
      </c>
      <c r="B60" s="72" t="s">
        <v>124</v>
      </c>
      <c r="C60" s="73" t="s">
        <v>64</v>
      </c>
      <c r="D60" s="111"/>
      <c r="E60" s="111">
        <v>132.5</v>
      </c>
      <c r="F60" s="111"/>
      <c r="G60" s="111"/>
      <c r="H60" s="111"/>
      <c r="I60" s="111"/>
      <c r="J60" s="111"/>
      <c r="K60" s="111">
        <v>132.5</v>
      </c>
      <c r="L60" s="111"/>
      <c r="M60" s="111"/>
      <c r="N60" s="111"/>
      <c r="O60" s="111"/>
      <c r="P60" s="111">
        <v>132.5</v>
      </c>
      <c r="Q60" s="111"/>
      <c r="R60" s="111"/>
      <c r="S60" s="111"/>
      <c r="T60" s="111"/>
      <c r="U60" s="111"/>
      <c r="V60" s="114" t="s">
        <v>125</v>
      </c>
      <c r="W60" s="115" t="s">
        <v>58</v>
      </c>
      <c r="X60" s="72" t="s">
        <v>269</v>
      </c>
      <c r="Y60" s="72" t="s">
        <v>374</v>
      </c>
      <c r="Z60" s="115" t="s">
        <v>332</v>
      </c>
      <c r="AA60" s="72"/>
      <c r="AB60" s="101">
        <f t="shared" si="3"/>
        <v>100</v>
      </c>
      <c r="AC60" s="166">
        <f t="shared" si="4"/>
        <v>132.5</v>
      </c>
      <c r="AD60" s="166">
        <f t="shared" si="5"/>
        <v>132.5</v>
      </c>
    </row>
    <row r="61" spans="1:31" ht="180.75" customHeight="1" x14ac:dyDescent="0.25">
      <c r="A61" s="110" t="s">
        <v>270</v>
      </c>
      <c r="B61" s="72" t="s">
        <v>271</v>
      </c>
      <c r="C61" s="73" t="s">
        <v>64</v>
      </c>
      <c r="D61" s="111"/>
      <c r="E61" s="111">
        <v>66.7</v>
      </c>
      <c r="F61" s="111"/>
      <c r="G61" s="111"/>
      <c r="H61" s="111"/>
      <c r="I61" s="111"/>
      <c r="J61" s="111"/>
      <c r="K61" s="111">
        <v>66.7</v>
      </c>
      <c r="L61" s="111"/>
      <c r="M61" s="111"/>
      <c r="N61" s="111"/>
      <c r="O61" s="111"/>
      <c r="P61" s="111">
        <v>66.7</v>
      </c>
      <c r="Q61" s="111"/>
      <c r="R61" s="111"/>
      <c r="S61" s="111"/>
      <c r="T61" s="111"/>
      <c r="U61" s="111"/>
      <c r="V61" s="114" t="s">
        <v>272</v>
      </c>
      <c r="W61" s="115" t="s">
        <v>58</v>
      </c>
      <c r="X61" s="72">
        <v>600</v>
      </c>
      <c r="Y61" s="72">
        <v>600</v>
      </c>
      <c r="Z61" s="115" t="s">
        <v>332</v>
      </c>
      <c r="AA61" s="72"/>
      <c r="AB61" s="101">
        <f t="shared" si="3"/>
        <v>100</v>
      </c>
      <c r="AC61" s="166">
        <f t="shared" si="4"/>
        <v>66.7</v>
      </c>
      <c r="AD61" s="166">
        <f t="shared" si="5"/>
        <v>66.7</v>
      </c>
    </row>
    <row r="62" spans="1:31" ht="172.5" customHeight="1" x14ac:dyDescent="0.25">
      <c r="A62" s="110" t="s">
        <v>273</v>
      </c>
      <c r="B62" s="72" t="s">
        <v>274</v>
      </c>
      <c r="C62" s="73" t="s">
        <v>64</v>
      </c>
      <c r="D62" s="111"/>
      <c r="E62" s="111">
        <v>102.4</v>
      </c>
      <c r="F62" s="111"/>
      <c r="G62" s="111"/>
      <c r="H62" s="111"/>
      <c r="I62" s="111"/>
      <c r="J62" s="111"/>
      <c r="K62" s="111">
        <v>102.4</v>
      </c>
      <c r="L62" s="111"/>
      <c r="M62" s="111"/>
      <c r="N62" s="111"/>
      <c r="O62" s="111"/>
      <c r="P62" s="111">
        <v>102.4</v>
      </c>
      <c r="Q62" s="111"/>
      <c r="R62" s="111"/>
      <c r="S62" s="111"/>
      <c r="T62" s="111"/>
      <c r="U62" s="111"/>
      <c r="V62" s="114" t="s">
        <v>276</v>
      </c>
      <c r="W62" s="115" t="s">
        <v>58</v>
      </c>
      <c r="X62" s="72" t="s">
        <v>275</v>
      </c>
      <c r="Y62" s="115" t="s">
        <v>334</v>
      </c>
      <c r="Z62" s="115" t="s">
        <v>332</v>
      </c>
      <c r="AA62" s="72"/>
      <c r="AB62" s="101">
        <f t="shared" si="3"/>
        <v>100</v>
      </c>
      <c r="AC62" s="166">
        <f t="shared" si="4"/>
        <v>102.4</v>
      </c>
      <c r="AD62" s="166">
        <f t="shared" si="5"/>
        <v>102.4</v>
      </c>
    </row>
    <row r="63" spans="1:31" ht="191.25" customHeight="1" x14ac:dyDescent="0.25">
      <c r="A63" s="110" t="s">
        <v>277</v>
      </c>
      <c r="B63" s="72" t="s">
        <v>278</v>
      </c>
      <c r="C63" s="73" t="s">
        <v>64</v>
      </c>
      <c r="D63" s="111"/>
      <c r="E63" s="111">
        <v>100</v>
      </c>
      <c r="F63" s="111"/>
      <c r="G63" s="111"/>
      <c r="H63" s="111"/>
      <c r="I63" s="111"/>
      <c r="J63" s="111"/>
      <c r="K63" s="111">
        <v>100</v>
      </c>
      <c r="L63" s="111"/>
      <c r="M63" s="111"/>
      <c r="N63" s="111"/>
      <c r="O63" s="111"/>
      <c r="P63" s="111">
        <v>100</v>
      </c>
      <c r="Q63" s="111"/>
      <c r="R63" s="111"/>
      <c r="S63" s="111"/>
      <c r="T63" s="111"/>
      <c r="U63" s="111"/>
      <c r="V63" s="114" t="s">
        <v>279</v>
      </c>
      <c r="W63" s="115" t="s">
        <v>58</v>
      </c>
      <c r="X63" s="72" t="s">
        <v>280</v>
      </c>
      <c r="Y63" s="115" t="s">
        <v>375</v>
      </c>
      <c r="Z63" s="115" t="s">
        <v>332</v>
      </c>
      <c r="AA63" s="72"/>
      <c r="AB63" s="101">
        <f t="shared" si="3"/>
        <v>100</v>
      </c>
      <c r="AC63" s="166">
        <f t="shared" si="4"/>
        <v>100</v>
      </c>
      <c r="AD63" s="166">
        <f t="shared" si="5"/>
        <v>100</v>
      </c>
    </row>
    <row r="64" spans="1:31" ht="186" customHeight="1" x14ac:dyDescent="0.25">
      <c r="A64" s="110" t="s">
        <v>281</v>
      </c>
      <c r="B64" s="72" t="s">
        <v>282</v>
      </c>
      <c r="C64" s="73" t="s">
        <v>64</v>
      </c>
      <c r="D64" s="111"/>
      <c r="E64" s="111">
        <v>66.7</v>
      </c>
      <c r="F64" s="111"/>
      <c r="G64" s="111"/>
      <c r="H64" s="111"/>
      <c r="I64" s="111"/>
      <c r="J64" s="111"/>
      <c r="K64" s="111">
        <v>66.7</v>
      </c>
      <c r="L64" s="111"/>
      <c r="M64" s="111"/>
      <c r="N64" s="111"/>
      <c r="O64" s="111"/>
      <c r="P64" s="111">
        <v>0</v>
      </c>
      <c r="Q64" s="111"/>
      <c r="R64" s="111"/>
      <c r="S64" s="111"/>
      <c r="T64" s="111"/>
      <c r="U64" s="111"/>
      <c r="V64" s="114" t="s">
        <v>283</v>
      </c>
      <c r="W64" s="115" t="s">
        <v>177</v>
      </c>
      <c r="X64" s="72">
        <v>15</v>
      </c>
      <c r="Y64" s="115"/>
      <c r="Z64" s="18" t="s">
        <v>410</v>
      </c>
      <c r="AA64" s="9" t="s">
        <v>376</v>
      </c>
      <c r="AB64" s="101">
        <f t="shared" si="3"/>
        <v>0</v>
      </c>
      <c r="AC64" s="166">
        <f t="shared" si="4"/>
        <v>66.7</v>
      </c>
      <c r="AD64" s="166">
        <f t="shared" si="5"/>
        <v>0</v>
      </c>
    </row>
    <row r="65" spans="1:31" ht="121.5" customHeight="1" x14ac:dyDescent="0.25">
      <c r="A65" s="110" t="s">
        <v>126</v>
      </c>
      <c r="B65" s="72" t="s">
        <v>127</v>
      </c>
      <c r="C65" s="73" t="s">
        <v>64</v>
      </c>
      <c r="D65" s="111"/>
      <c r="E65" s="111">
        <v>35.799999999999997</v>
      </c>
      <c r="F65" s="111"/>
      <c r="G65" s="111"/>
      <c r="H65" s="111"/>
      <c r="I65" s="111"/>
      <c r="J65" s="111"/>
      <c r="K65" s="111">
        <v>35.799999999999997</v>
      </c>
      <c r="L65" s="111"/>
      <c r="M65" s="111"/>
      <c r="N65" s="111"/>
      <c r="O65" s="111"/>
      <c r="P65" s="111">
        <v>0</v>
      </c>
      <c r="Q65" s="111"/>
      <c r="R65" s="111"/>
      <c r="S65" s="111"/>
      <c r="T65" s="111"/>
      <c r="U65" s="125"/>
      <c r="V65" s="114" t="s">
        <v>63</v>
      </c>
      <c r="W65" s="115" t="s">
        <v>58</v>
      </c>
      <c r="X65" s="72">
        <v>125</v>
      </c>
      <c r="Y65" s="115"/>
      <c r="Z65" s="18" t="s">
        <v>410</v>
      </c>
      <c r="AA65" s="97" t="s">
        <v>377</v>
      </c>
      <c r="AB65" s="101">
        <f t="shared" si="3"/>
        <v>0</v>
      </c>
      <c r="AC65" s="166">
        <f t="shared" si="4"/>
        <v>35.799999999999997</v>
      </c>
      <c r="AD65" s="166">
        <f t="shared" si="5"/>
        <v>0</v>
      </c>
    </row>
    <row r="66" spans="1:31" ht="48" customHeight="1" x14ac:dyDescent="0.25">
      <c r="A66" s="120" t="s">
        <v>128</v>
      </c>
      <c r="B66" s="197" t="s">
        <v>129</v>
      </c>
      <c r="C66" s="198"/>
      <c r="D66" s="121"/>
      <c r="E66" s="121">
        <f>SUM(E67:E76)</f>
        <v>976825.7</v>
      </c>
      <c r="F66" s="121"/>
      <c r="G66" s="121">
        <f t="shared" ref="G66" si="23">SUM(G67:G76)</f>
        <v>18318.900000000001</v>
      </c>
      <c r="H66" s="121"/>
      <c r="I66" s="121"/>
      <c r="J66" s="121"/>
      <c r="K66" s="121">
        <f>SUM(K67:K76)</f>
        <v>976825.7</v>
      </c>
      <c r="L66" s="121">
        <f>SUM(L67:L76)</f>
        <v>0</v>
      </c>
      <c r="M66" s="121">
        <f t="shared" ref="M66:T66" si="24">SUM(M67:M76)</f>
        <v>0</v>
      </c>
      <c r="N66" s="121">
        <f t="shared" si="24"/>
        <v>0</v>
      </c>
      <c r="O66" s="121">
        <f t="shared" si="24"/>
        <v>0</v>
      </c>
      <c r="P66" s="121">
        <f t="shared" si="24"/>
        <v>212526.44</v>
      </c>
      <c r="Q66" s="121">
        <f t="shared" si="24"/>
        <v>0</v>
      </c>
      <c r="R66" s="121">
        <f t="shared" si="24"/>
        <v>0</v>
      </c>
      <c r="S66" s="121">
        <f t="shared" si="24"/>
        <v>0</v>
      </c>
      <c r="T66" s="121">
        <f t="shared" si="24"/>
        <v>2013.8</v>
      </c>
      <c r="U66" s="121"/>
      <c r="V66" s="154" t="s">
        <v>13</v>
      </c>
      <c r="W66" s="155" t="s">
        <v>13</v>
      </c>
      <c r="X66" s="156" t="s">
        <v>13</v>
      </c>
      <c r="Y66" s="155" t="s">
        <v>13</v>
      </c>
      <c r="Z66" s="48" t="s">
        <v>13</v>
      </c>
      <c r="AA66" s="46" t="s">
        <v>13</v>
      </c>
      <c r="AB66" s="101">
        <f t="shared" si="3"/>
        <v>21.756843621129136</v>
      </c>
      <c r="AC66" s="166">
        <f t="shared" si="4"/>
        <v>976825.7</v>
      </c>
      <c r="AD66" s="166">
        <f t="shared" si="5"/>
        <v>212526.44</v>
      </c>
      <c r="AE66" s="166">
        <f>AD66-AD69-AD70-AD71-AD72-AD73-AD74</f>
        <v>160060.44</v>
      </c>
    </row>
    <row r="67" spans="1:31" ht="168.75" customHeight="1" x14ac:dyDescent="0.25">
      <c r="A67" s="110" t="s">
        <v>130</v>
      </c>
      <c r="B67" s="72" t="s">
        <v>412</v>
      </c>
      <c r="C67" s="73" t="s">
        <v>52</v>
      </c>
      <c r="D67" s="111"/>
      <c r="E67" s="111">
        <v>33137.300000000003</v>
      </c>
      <c r="F67" s="111"/>
      <c r="G67" s="111"/>
      <c r="H67" s="111"/>
      <c r="I67" s="111"/>
      <c r="J67" s="111"/>
      <c r="K67" s="111">
        <v>33137.300000000003</v>
      </c>
      <c r="L67" s="111"/>
      <c r="M67" s="111"/>
      <c r="N67" s="111"/>
      <c r="O67" s="111"/>
      <c r="P67" s="126">
        <v>24446.1</v>
      </c>
      <c r="Q67" s="126"/>
      <c r="R67" s="126"/>
      <c r="S67" s="126"/>
      <c r="T67" s="126"/>
      <c r="U67" s="109"/>
      <c r="V67" s="114" t="s">
        <v>63</v>
      </c>
      <c r="W67" s="115" t="s">
        <v>58</v>
      </c>
      <c r="X67" s="153">
        <v>2000</v>
      </c>
      <c r="Y67" s="115">
        <v>2622</v>
      </c>
      <c r="Z67" s="115"/>
      <c r="AA67" s="127" t="s">
        <v>409</v>
      </c>
      <c r="AB67" s="128">
        <f t="shared" si="3"/>
        <v>73.772154037896868</v>
      </c>
      <c r="AC67" s="166">
        <f t="shared" si="4"/>
        <v>33137.300000000003</v>
      </c>
      <c r="AD67" s="166">
        <f t="shared" si="5"/>
        <v>24446.1</v>
      </c>
    </row>
    <row r="68" spans="1:31" ht="405" x14ac:dyDescent="0.25">
      <c r="A68" s="110" t="s">
        <v>131</v>
      </c>
      <c r="B68" s="72" t="s">
        <v>284</v>
      </c>
      <c r="C68" s="73" t="s">
        <v>52</v>
      </c>
      <c r="D68" s="111"/>
      <c r="E68" s="111">
        <v>752303</v>
      </c>
      <c r="F68" s="111"/>
      <c r="G68" s="111"/>
      <c r="H68" s="111"/>
      <c r="I68" s="111"/>
      <c r="J68" s="111"/>
      <c r="K68" s="111">
        <v>752303</v>
      </c>
      <c r="L68" s="111"/>
      <c r="M68" s="111"/>
      <c r="N68" s="111"/>
      <c r="O68" s="111"/>
      <c r="P68" s="111">
        <v>105488.4</v>
      </c>
      <c r="Q68" s="111"/>
      <c r="R68" s="111"/>
      <c r="S68" s="111"/>
      <c r="T68" s="111"/>
      <c r="U68" s="157"/>
      <c r="V68" s="114" t="s">
        <v>122</v>
      </c>
      <c r="W68" s="115" t="s">
        <v>58</v>
      </c>
      <c r="X68" s="115">
        <v>26900</v>
      </c>
      <c r="Y68" s="118">
        <v>3735</v>
      </c>
      <c r="Z68" s="118"/>
      <c r="AA68" s="127" t="s">
        <v>391</v>
      </c>
      <c r="AB68" s="128">
        <f>(N68+P68)/(I68+K68)*100</f>
        <v>14.022062918797346</v>
      </c>
      <c r="AC68" s="166">
        <f t="shared" si="4"/>
        <v>752303</v>
      </c>
      <c r="AD68" s="166">
        <f t="shared" si="5"/>
        <v>105488.4</v>
      </c>
      <c r="AE68" s="128"/>
    </row>
    <row r="69" spans="1:31" ht="127.5" x14ac:dyDescent="0.25">
      <c r="A69" s="110" t="s">
        <v>132</v>
      </c>
      <c r="B69" s="72" t="s">
        <v>133</v>
      </c>
      <c r="C69" s="73" t="s">
        <v>88</v>
      </c>
      <c r="D69" s="111"/>
      <c r="E69" s="111">
        <v>5001.5</v>
      </c>
      <c r="F69" s="111"/>
      <c r="G69" s="111"/>
      <c r="H69" s="111"/>
      <c r="I69" s="111"/>
      <c r="J69" s="111"/>
      <c r="K69" s="111">
        <v>5001.5</v>
      </c>
      <c r="L69" s="111"/>
      <c r="M69" s="111"/>
      <c r="N69" s="111"/>
      <c r="O69" s="111"/>
      <c r="P69" s="111">
        <v>549.29999999999995</v>
      </c>
      <c r="Q69" s="111"/>
      <c r="R69" s="111"/>
      <c r="S69" s="111"/>
      <c r="T69" s="111"/>
      <c r="U69" s="109" t="s">
        <v>372</v>
      </c>
      <c r="V69" s="147" t="s">
        <v>63</v>
      </c>
      <c r="W69" s="96" t="s">
        <v>58</v>
      </c>
      <c r="X69" s="96">
        <v>1440</v>
      </c>
      <c r="Y69" s="96">
        <v>348</v>
      </c>
      <c r="Z69" s="18"/>
      <c r="AA69" s="97" t="s">
        <v>372</v>
      </c>
      <c r="AB69" s="101">
        <f t="shared" si="3"/>
        <v>10.982705188443466</v>
      </c>
      <c r="AC69" s="166">
        <f t="shared" si="4"/>
        <v>5001.5</v>
      </c>
      <c r="AD69" s="166">
        <f t="shared" si="5"/>
        <v>549.29999999999995</v>
      </c>
    </row>
    <row r="70" spans="1:31" ht="169.5" customHeight="1" x14ac:dyDescent="0.25">
      <c r="A70" s="110" t="s">
        <v>134</v>
      </c>
      <c r="B70" s="72" t="s">
        <v>135</v>
      </c>
      <c r="C70" s="73" t="s">
        <v>88</v>
      </c>
      <c r="D70" s="111"/>
      <c r="E70" s="111">
        <v>543.6</v>
      </c>
      <c r="F70" s="111"/>
      <c r="G70" s="111"/>
      <c r="H70" s="111"/>
      <c r="I70" s="111"/>
      <c r="J70" s="111"/>
      <c r="K70" s="111">
        <v>543.6</v>
      </c>
      <c r="L70" s="111"/>
      <c r="M70" s="111"/>
      <c r="N70" s="111"/>
      <c r="O70" s="111"/>
      <c r="P70" s="111">
        <v>543.6</v>
      </c>
      <c r="Q70" s="111"/>
      <c r="R70" s="111"/>
      <c r="S70" s="111"/>
      <c r="T70" s="111"/>
      <c r="U70" s="111"/>
      <c r="V70" s="114" t="s">
        <v>136</v>
      </c>
      <c r="W70" s="115" t="s">
        <v>58</v>
      </c>
      <c r="X70" s="115">
        <v>100</v>
      </c>
      <c r="Y70" s="18">
        <v>100</v>
      </c>
      <c r="Z70" s="18" t="s">
        <v>332</v>
      </c>
      <c r="AA70" s="9"/>
      <c r="AB70" s="101">
        <f t="shared" si="3"/>
        <v>100</v>
      </c>
      <c r="AC70" s="166">
        <f t="shared" si="4"/>
        <v>543.6</v>
      </c>
      <c r="AD70" s="166">
        <f t="shared" si="5"/>
        <v>543.6</v>
      </c>
    </row>
    <row r="71" spans="1:31" ht="315" x14ac:dyDescent="0.25">
      <c r="A71" s="110" t="s">
        <v>137</v>
      </c>
      <c r="B71" s="72" t="s">
        <v>138</v>
      </c>
      <c r="C71" s="73" t="s">
        <v>88</v>
      </c>
      <c r="D71" s="111"/>
      <c r="E71" s="111">
        <v>19323.7</v>
      </c>
      <c r="F71" s="111"/>
      <c r="G71" s="111"/>
      <c r="H71" s="111"/>
      <c r="I71" s="111"/>
      <c r="J71" s="111"/>
      <c r="K71" s="111">
        <v>19323.7</v>
      </c>
      <c r="L71" s="111"/>
      <c r="M71" s="111"/>
      <c r="N71" s="111"/>
      <c r="O71" s="111"/>
      <c r="P71" s="111">
        <v>0</v>
      </c>
      <c r="Q71" s="111"/>
      <c r="R71" s="111"/>
      <c r="S71" s="111"/>
      <c r="T71" s="111"/>
      <c r="U71" s="143" t="s">
        <v>378</v>
      </c>
      <c r="V71" s="114" t="s">
        <v>136</v>
      </c>
      <c r="W71" s="115" t="s">
        <v>58</v>
      </c>
      <c r="X71" s="115">
        <v>990</v>
      </c>
      <c r="Y71" s="96"/>
      <c r="Z71" s="18" t="s">
        <v>410</v>
      </c>
      <c r="AA71" s="98" t="str">
        <f>$U$71</f>
        <v>реализация мероприятия запланирована в 3 квартале 2019 г.</v>
      </c>
      <c r="AB71" s="101">
        <f t="shared" si="3"/>
        <v>0</v>
      </c>
      <c r="AC71" s="166">
        <f t="shared" si="4"/>
        <v>19323.7</v>
      </c>
      <c r="AD71" s="166">
        <f t="shared" si="5"/>
        <v>0</v>
      </c>
    </row>
    <row r="72" spans="1:31" ht="76.5" x14ac:dyDescent="0.25">
      <c r="A72" s="110" t="s">
        <v>139</v>
      </c>
      <c r="B72" s="72" t="s">
        <v>140</v>
      </c>
      <c r="C72" s="73" t="s">
        <v>141</v>
      </c>
      <c r="D72" s="111"/>
      <c r="E72" s="111">
        <v>2030.4</v>
      </c>
      <c r="F72" s="111"/>
      <c r="G72" s="111"/>
      <c r="H72" s="111"/>
      <c r="I72" s="111"/>
      <c r="J72" s="111"/>
      <c r="K72" s="111">
        <v>2030.4</v>
      </c>
      <c r="L72" s="111"/>
      <c r="M72" s="111"/>
      <c r="N72" s="111"/>
      <c r="O72" s="111"/>
      <c r="P72" s="111">
        <v>0</v>
      </c>
      <c r="Q72" s="111"/>
      <c r="R72" s="111"/>
      <c r="S72" s="111"/>
      <c r="T72" s="111">
        <v>2013.8</v>
      </c>
      <c r="U72" s="125"/>
      <c r="V72" s="114" t="s">
        <v>63</v>
      </c>
      <c r="W72" s="115" t="s">
        <v>58</v>
      </c>
      <c r="X72" s="115">
        <v>125</v>
      </c>
      <c r="Y72" s="115">
        <v>0</v>
      </c>
      <c r="Z72" s="18"/>
      <c r="AA72" s="97" t="s">
        <v>377</v>
      </c>
      <c r="AB72" s="101">
        <f t="shared" si="3"/>
        <v>0</v>
      </c>
      <c r="AC72" s="166">
        <f t="shared" si="4"/>
        <v>2030.4</v>
      </c>
      <c r="AD72" s="166">
        <f t="shared" si="5"/>
        <v>0</v>
      </c>
    </row>
    <row r="73" spans="1:31" ht="132.75" customHeight="1" x14ac:dyDescent="0.25">
      <c r="A73" s="110" t="s">
        <v>142</v>
      </c>
      <c r="B73" s="72" t="s">
        <v>143</v>
      </c>
      <c r="C73" s="73" t="s">
        <v>88</v>
      </c>
      <c r="D73" s="111"/>
      <c r="E73" s="111">
        <v>1486.2</v>
      </c>
      <c r="F73" s="111"/>
      <c r="G73" s="111"/>
      <c r="H73" s="111"/>
      <c r="I73" s="111"/>
      <c r="J73" s="111"/>
      <c r="K73" s="111">
        <v>1486.2</v>
      </c>
      <c r="L73" s="111"/>
      <c r="M73" s="111"/>
      <c r="N73" s="111"/>
      <c r="O73" s="111"/>
      <c r="P73" s="111">
        <v>218.8</v>
      </c>
      <c r="Q73" s="111"/>
      <c r="R73" s="111"/>
      <c r="S73" s="111"/>
      <c r="T73" s="111"/>
      <c r="U73" s="77"/>
      <c r="V73" s="114" t="s">
        <v>122</v>
      </c>
      <c r="W73" s="115" t="s">
        <v>58</v>
      </c>
      <c r="X73" s="118">
        <v>440</v>
      </c>
      <c r="Y73" s="118">
        <v>440</v>
      </c>
      <c r="Z73" s="96"/>
      <c r="AA73" s="99" t="s">
        <v>379</v>
      </c>
      <c r="AB73" s="101">
        <f t="shared" si="3"/>
        <v>14.722110079397122</v>
      </c>
      <c r="AC73" s="166">
        <f t="shared" si="4"/>
        <v>1486.2</v>
      </c>
      <c r="AD73" s="166">
        <f t="shared" si="5"/>
        <v>218.8</v>
      </c>
    </row>
    <row r="74" spans="1:31" ht="242.25" customHeight="1" x14ac:dyDescent="0.25">
      <c r="A74" s="110" t="s">
        <v>181</v>
      </c>
      <c r="B74" s="72" t="s">
        <v>222</v>
      </c>
      <c r="C74" s="73" t="s">
        <v>88</v>
      </c>
      <c r="D74" s="111"/>
      <c r="E74" s="111">
        <v>120000</v>
      </c>
      <c r="F74" s="111"/>
      <c r="G74" s="111">
        <v>13333.3</v>
      </c>
      <c r="H74" s="111"/>
      <c r="I74" s="111"/>
      <c r="J74" s="111"/>
      <c r="K74" s="111">
        <v>120000</v>
      </c>
      <c r="L74" s="111"/>
      <c r="M74" s="111"/>
      <c r="N74" s="111"/>
      <c r="O74" s="111"/>
      <c r="P74" s="126">
        <v>51154.3</v>
      </c>
      <c r="Q74" s="126"/>
      <c r="R74" s="126"/>
      <c r="S74" s="126"/>
      <c r="T74" s="126"/>
      <c r="U74" s="143" t="s">
        <v>372</v>
      </c>
      <c r="V74" s="114" t="s">
        <v>122</v>
      </c>
      <c r="W74" s="115" t="s">
        <v>58</v>
      </c>
      <c r="X74" s="115">
        <v>75000</v>
      </c>
      <c r="Y74" s="115">
        <v>60370</v>
      </c>
      <c r="Z74" s="118"/>
      <c r="AA74" s="143" t="s">
        <v>380</v>
      </c>
      <c r="AB74" s="101">
        <f t="shared" si="3"/>
        <v>42.628583333333339</v>
      </c>
      <c r="AC74" s="166">
        <f t="shared" si="4"/>
        <v>120000</v>
      </c>
      <c r="AD74" s="166">
        <f t="shared" si="5"/>
        <v>51154.3</v>
      </c>
    </row>
    <row r="75" spans="1:31" ht="181.5" customHeight="1" x14ac:dyDescent="0.25">
      <c r="A75" s="110" t="s">
        <v>183</v>
      </c>
      <c r="B75" s="72" t="s">
        <v>184</v>
      </c>
      <c r="C75" s="73" t="s">
        <v>81</v>
      </c>
      <c r="D75" s="111"/>
      <c r="E75" s="111">
        <v>40000</v>
      </c>
      <c r="F75" s="111"/>
      <c r="G75" s="111">
        <v>4985.6000000000004</v>
      </c>
      <c r="H75" s="111"/>
      <c r="I75" s="111"/>
      <c r="J75" s="111"/>
      <c r="K75" s="111">
        <v>40000</v>
      </c>
      <c r="L75" s="111"/>
      <c r="M75" s="111"/>
      <c r="N75" s="111"/>
      <c r="O75" s="111"/>
      <c r="P75" s="126">
        <v>29234.04</v>
      </c>
      <c r="Q75" s="126"/>
      <c r="R75" s="126"/>
      <c r="S75" s="126"/>
      <c r="T75" s="126"/>
      <c r="U75" s="158"/>
      <c r="V75" s="114" t="s">
        <v>122</v>
      </c>
      <c r="W75" s="115" t="s">
        <v>58</v>
      </c>
      <c r="X75" s="115">
        <v>4500</v>
      </c>
      <c r="Y75" s="115">
        <v>1702</v>
      </c>
      <c r="Z75" s="96"/>
      <c r="AA75" s="97" t="s">
        <v>392</v>
      </c>
      <c r="AB75" s="101">
        <f t="shared" si="3"/>
        <v>73.085099999999997</v>
      </c>
      <c r="AC75" s="166">
        <f t="shared" si="4"/>
        <v>40000</v>
      </c>
      <c r="AD75" s="166">
        <f t="shared" si="5"/>
        <v>29234.04</v>
      </c>
    </row>
    <row r="76" spans="1:31" ht="180" x14ac:dyDescent="0.25">
      <c r="A76" s="110" t="s">
        <v>185</v>
      </c>
      <c r="B76" s="72" t="s">
        <v>186</v>
      </c>
      <c r="C76" s="73" t="s">
        <v>81</v>
      </c>
      <c r="D76" s="111"/>
      <c r="E76" s="111">
        <v>3000</v>
      </c>
      <c r="F76" s="111"/>
      <c r="G76" s="111"/>
      <c r="H76" s="111"/>
      <c r="I76" s="111"/>
      <c r="J76" s="111"/>
      <c r="K76" s="111">
        <v>3000</v>
      </c>
      <c r="L76" s="111"/>
      <c r="M76" s="111"/>
      <c r="N76" s="111"/>
      <c r="O76" s="111"/>
      <c r="P76" s="126">
        <v>891.9</v>
      </c>
      <c r="Q76" s="111"/>
      <c r="R76" s="111"/>
      <c r="S76" s="111"/>
      <c r="T76" s="111"/>
      <c r="U76" s="73"/>
      <c r="V76" s="114" t="s">
        <v>122</v>
      </c>
      <c r="W76" s="115" t="s">
        <v>58</v>
      </c>
      <c r="X76" s="115">
        <v>1648</v>
      </c>
      <c r="Y76" s="118">
        <v>690</v>
      </c>
      <c r="Z76" s="18"/>
      <c r="AA76" s="100"/>
      <c r="AB76" s="101">
        <f t="shared" si="3"/>
        <v>29.73</v>
      </c>
      <c r="AC76" s="166">
        <f t="shared" si="4"/>
        <v>3000</v>
      </c>
      <c r="AD76" s="166">
        <f t="shared" si="5"/>
        <v>891.9</v>
      </c>
    </row>
    <row r="77" spans="1:31" x14ac:dyDescent="0.25">
      <c r="A77" s="208"/>
      <c r="B77" s="208"/>
      <c r="C77" s="208"/>
      <c r="D77" s="208"/>
      <c r="E77" s="208"/>
      <c r="F77" s="208"/>
      <c r="G77" s="208"/>
      <c r="H77" s="208"/>
      <c r="I77" s="208"/>
      <c r="J77" s="208"/>
      <c r="K77" s="208"/>
      <c r="L77" s="208"/>
      <c r="M77" s="208"/>
      <c r="N77" s="208"/>
      <c r="O77" s="208"/>
      <c r="P77" s="208"/>
      <c r="Q77" s="208"/>
      <c r="R77" s="208"/>
      <c r="S77" s="208"/>
      <c r="T77" s="89"/>
      <c r="U77" s="53"/>
      <c r="V77" s="53"/>
      <c r="W77" s="53"/>
      <c r="X77" s="53"/>
      <c r="Y77" s="53"/>
      <c r="Z77" s="53"/>
      <c r="AA77" s="53"/>
    </row>
    <row r="78" spans="1:31" x14ac:dyDescent="0.25">
      <c r="A78" s="209" t="s">
        <v>223</v>
      </c>
      <c r="B78" s="209"/>
      <c r="C78" s="209"/>
      <c r="D78" s="209"/>
      <c r="E78" s="209"/>
      <c r="F78" s="209"/>
      <c r="G78" s="209"/>
      <c r="H78" s="209"/>
      <c r="I78" s="209"/>
      <c r="J78" s="209"/>
      <c r="K78" s="209"/>
      <c r="L78" s="209"/>
      <c r="M78" s="209"/>
      <c r="N78" s="209"/>
      <c r="O78" s="209"/>
      <c r="P78" s="209"/>
      <c r="Q78" s="209"/>
      <c r="R78" s="209"/>
      <c r="S78" s="209"/>
      <c r="T78" s="209"/>
      <c r="U78" s="209"/>
      <c r="V78" s="209"/>
      <c r="W78" s="209"/>
      <c r="X78" s="209"/>
      <c r="Y78" s="209"/>
      <c r="Z78" s="209"/>
      <c r="AA78" s="209"/>
    </row>
    <row r="79" spans="1:31" x14ac:dyDescent="0.25">
      <c r="A79" s="209" t="s">
        <v>224</v>
      </c>
      <c r="B79" s="209"/>
      <c r="C79" s="209"/>
      <c r="D79" s="209"/>
      <c r="E79" s="209"/>
      <c r="F79" s="209"/>
      <c r="G79" s="209"/>
      <c r="H79" s="209"/>
      <c r="I79" s="209"/>
      <c r="J79" s="209"/>
      <c r="K79" s="209"/>
      <c r="L79" s="209"/>
      <c r="M79" s="209"/>
      <c r="N79" s="209"/>
      <c r="O79" s="209"/>
      <c r="P79" s="209"/>
      <c r="Q79" s="209"/>
      <c r="R79" s="209"/>
      <c r="S79" s="209"/>
      <c r="T79" s="209"/>
      <c r="U79" s="209"/>
      <c r="V79" s="209"/>
      <c r="W79" s="209"/>
      <c r="X79" s="209"/>
      <c r="Y79" s="209"/>
      <c r="Z79" s="209"/>
      <c r="AA79" s="209"/>
    </row>
    <row r="80" spans="1:31" x14ac:dyDescent="0.25">
      <c r="A80" s="210" t="s">
        <v>225</v>
      </c>
      <c r="B80" s="210"/>
      <c r="C80" s="210"/>
      <c r="D80" s="210"/>
      <c r="E80" s="210"/>
      <c r="F80" s="210"/>
      <c r="G80" s="210"/>
      <c r="H80" s="210"/>
      <c r="I80" s="210"/>
      <c r="J80" s="210"/>
      <c r="K80" s="210"/>
      <c r="L80" s="210"/>
      <c r="M80" s="210"/>
      <c r="N80" s="210"/>
      <c r="O80" s="210"/>
      <c r="P80" s="210"/>
      <c r="Q80" s="210"/>
      <c r="R80" s="210"/>
      <c r="S80" s="210"/>
      <c r="T80" s="210"/>
      <c r="U80" s="210"/>
      <c r="V80" s="210"/>
      <c r="W80" s="210"/>
      <c r="X80" s="210"/>
      <c r="Y80" s="210"/>
      <c r="Z80" s="210"/>
      <c r="AA80" s="210"/>
    </row>
    <row r="81" spans="1:27" x14ac:dyDescent="0.25">
      <c r="A81" s="210" t="s">
        <v>226</v>
      </c>
      <c r="B81" s="210"/>
      <c r="C81" s="210"/>
      <c r="D81" s="210"/>
      <c r="E81" s="210"/>
      <c r="F81" s="210"/>
      <c r="G81" s="210"/>
      <c r="H81" s="210"/>
      <c r="I81" s="210"/>
      <c r="J81" s="210"/>
      <c r="K81" s="210"/>
      <c r="L81" s="210"/>
      <c r="M81" s="210"/>
      <c r="N81" s="210"/>
      <c r="O81" s="210"/>
      <c r="P81" s="210"/>
      <c r="Q81" s="210"/>
      <c r="R81" s="210"/>
      <c r="S81" s="210"/>
      <c r="T81" s="210"/>
      <c r="U81" s="210"/>
      <c r="V81" s="210"/>
      <c r="W81" s="210"/>
      <c r="X81" s="210"/>
      <c r="Y81" s="210"/>
      <c r="Z81" s="210"/>
      <c r="AA81" s="210"/>
    </row>
    <row r="82" spans="1:27" x14ac:dyDescent="0.25">
      <c r="A82" s="211" t="s">
        <v>227</v>
      </c>
      <c r="B82" s="210"/>
      <c r="C82" s="210"/>
      <c r="D82" s="210"/>
      <c r="E82" s="210"/>
      <c r="F82" s="210"/>
      <c r="G82" s="210"/>
      <c r="H82" s="210"/>
      <c r="I82" s="210"/>
      <c r="J82" s="210"/>
      <c r="K82" s="210"/>
      <c r="L82" s="210"/>
      <c r="M82" s="210"/>
      <c r="N82" s="210"/>
      <c r="O82" s="210"/>
      <c r="P82" s="210"/>
      <c r="Q82" s="210"/>
      <c r="R82" s="210"/>
      <c r="S82" s="210"/>
      <c r="T82" s="210"/>
      <c r="U82" s="210"/>
      <c r="V82" s="210"/>
      <c r="W82" s="210"/>
      <c r="X82" s="210"/>
      <c r="Y82" s="210"/>
      <c r="Z82" s="210"/>
      <c r="AA82" s="210"/>
    </row>
    <row r="83" spans="1:27" x14ac:dyDescent="0.25">
      <c r="A83" s="209" t="s">
        <v>228</v>
      </c>
      <c r="B83" s="209"/>
      <c r="C83" s="209"/>
      <c r="D83" s="209"/>
      <c r="E83" s="209"/>
      <c r="F83" s="209"/>
      <c r="G83" s="209"/>
      <c r="H83" s="209"/>
      <c r="I83" s="209"/>
      <c r="J83" s="209"/>
      <c r="K83" s="209"/>
      <c r="L83" s="209"/>
      <c r="M83" s="209"/>
      <c r="N83" s="209"/>
      <c r="O83" s="209"/>
      <c r="P83" s="209"/>
      <c r="Q83" s="209"/>
      <c r="R83" s="209"/>
      <c r="S83" s="209"/>
      <c r="T83" s="209"/>
      <c r="U83" s="209"/>
      <c r="V83" s="209"/>
      <c r="W83" s="209"/>
      <c r="X83" s="209"/>
      <c r="Y83" s="209"/>
      <c r="Z83" s="209"/>
      <c r="AA83" s="209"/>
    </row>
    <row r="84" spans="1:27" x14ac:dyDescent="0.25">
      <c r="A84" s="209" t="s">
        <v>229</v>
      </c>
      <c r="B84" s="209"/>
      <c r="C84" s="209"/>
      <c r="D84" s="209"/>
      <c r="E84" s="209"/>
      <c r="F84" s="209"/>
      <c r="G84" s="209"/>
      <c r="H84" s="209"/>
      <c r="I84" s="209"/>
      <c r="J84" s="209"/>
      <c r="K84" s="209"/>
      <c r="L84" s="209"/>
      <c r="M84" s="209"/>
      <c r="N84" s="209"/>
      <c r="O84" s="209"/>
      <c r="P84" s="209"/>
      <c r="Q84" s="209"/>
      <c r="R84" s="209"/>
      <c r="S84" s="209"/>
      <c r="T84" s="209"/>
      <c r="U84" s="209"/>
      <c r="V84" s="209"/>
      <c r="W84" s="209"/>
      <c r="X84" s="209"/>
      <c r="Y84" s="209"/>
      <c r="Z84" s="209"/>
      <c r="AA84" s="209"/>
    </row>
    <row r="85" spans="1:27" ht="30.75" customHeight="1" x14ac:dyDescent="0.25">
      <c r="A85" s="212"/>
      <c r="B85" s="212"/>
      <c r="C85" s="212"/>
      <c r="D85" s="212"/>
      <c r="E85" s="212"/>
      <c r="F85" s="212"/>
      <c r="G85" s="212"/>
      <c r="H85" s="90"/>
      <c r="I85" s="90"/>
      <c r="J85" s="90"/>
      <c r="K85" s="90"/>
      <c r="L85" s="90"/>
      <c r="M85" s="90"/>
      <c r="N85" s="90"/>
      <c r="O85" s="90"/>
      <c r="P85" s="90"/>
      <c r="Q85" s="90"/>
      <c r="R85" s="90"/>
      <c r="S85" s="90"/>
      <c r="T85" s="90"/>
      <c r="U85" s="90"/>
      <c r="V85" s="90"/>
      <c r="W85" s="90"/>
      <c r="X85" s="90"/>
      <c r="Y85" s="90"/>
      <c r="Z85" s="90"/>
      <c r="AA85" s="90"/>
    </row>
    <row r="86" spans="1:27" x14ac:dyDescent="0.25">
      <c r="A86" s="90"/>
      <c r="B86" s="90"/>
      <c r="C86" s="90"/>
      <c r="D86" s="90"/>
      <c r="E86" s="90"/>
      <c r="F86" s="90"/>
      <c r="G86" s="90"/>
      <c r="H86" s="90"/>
      <c r="I86" s="90"/>
      <c r="J86" s="90"/>
      <c r="K86" s="90"/>
      <c r="L86" s="90"/>
      <c r="M86" s="90"/>
      <c r="N86" s="90"/>
      <c r="O86" s="90"/>
      <c r="P86" s="90"/>
      <c r="Q86" s="90"/>
      <c r="R86" s="90"/>
      <c r="S86" s="90"/>
      <c r="T86" s="90"/>
      <c r="U86" s="90"/>
      <c r="V86" s="90"/>
      <c r="W86" s="90"/>
      <c r="X86" s="90"/>
      <c r="Y86" s="90"/>
      <c r="Z86" s="90"/>
      <c r="AA86" s="90"/>
    </row>
    <row r="87" spans="1:27" x14ac:dyDescent="0.25">
      <c r="A87" s="54"/>
      <c r="B87" s="54"/>
      <c r="C87" s="54"/>
      <c r="D87" s="54"/>
      <c r="E87" s="54"/>
      <c r="F87" s="54"/>
      <c r="G87" s="54"/>
      <c r="H87" s="54"/>
      <c r="I87" s="54"/>
      <c r="J87" s="54"/>
      <c r="K87" s="54"/>
      <c r="L87" s="54"/>
      <c r="M87" s="54"/>
      <c r="N87" s="54"/>
      <c r="O87" s="54"/>
      <c r="P87" s="54"/>
      <c r="Q87" s="54"/>
      <c r="R87" s="54"/>
      <c r="S87" s="54"/>
      <c r="T87" s="54"/>
      <c r="U87" s="53"/>
      <c r="V87" s="53"/>
      <c r="W87" s="53"/>
      <c r="X87" s="53"/>
      <c r="Y87" s="53"/>
      <c r="Z87" s="53"/>
      <c r="AA87" s="53"/>
    </row>
    <row r="88" spans="1:27" ht="42" customHeight="1" x14ac:dyDescent="0.3">
      <c r="A88" s="213" t="s">
        <v>382</v>
      </c>
      <c r="B88" s="213"/>
      <c r="C88" s="213"/>
      <c r="D88" s="213"/>
      <c r="E88" s="213"/>
      <c r="F88" s="91"/>
      <c r="G88" s="88"/>
      <c r="H88" s="55"/>
      <c r="I88" s="55"/>
      <c r="J88" s="88"/>
      <c r="K88" s="88"/>
      <c r="L88" s="88"/>
      <c r="M88" s="88"/>
      <c r="N88" s="88"/>
      <c r="O88" s="55" t="s">
        <v>2</v>
      </c>
      <c r="P88" s="88"/>
      <c r="Q88" s="88"/>
      <c r="R88" s="88"/>
      <c r="S88" s="88"/>
      <c r="T88" s="88"/>
      <c r="U88" s="88"/>
      <c r="V88" s="88"/>
      <c r="W88" s="88"/>
      <c r="X88" s="88"/>
      <c r="Y88" s="88"/>
      <c r="Z88" s="207"/>
      <c r="AA88" s="207"/>
    </row>
    <row r="89" spans="1:27" ht="18.75" x14ac:dyDescent="0.3">
      <c r="A89" s="53"/>
      <c r="B89" s="56"/>
      <c r="C89" s="56"/>
      <c r="D89" s="56"/>
      <c r="E89" s="53"/>
      <c r="F89" s="53"/>
      <c r="G89" s="53"/>
      <c r="H89" s="53"/>
      <c r="I89" s="53"/>
      <c r="J89" s="53"/>
      <c r="K89" s="53"/>
      <c r="L89" s="53"/>
      <c r="M89" s="53"/>
      <c r="N89" s="53"/>
      <c r="O89" s="57" t="s">
        <v>12</v>
      </c>
      <c r="P89" s="53"/>
      <c r="Q89" s="167" t="s">
        <v>366</v>
      </c>
      <c r="R89" s="53"/>
      <c r="S89" s="53"/>
      <c r="T89" s="53"/>
      <c r="U89" s="53"/>
      <c r="V89" s="53"/>
      <c r="W89" s="53"/>
      <c r="X89" s="53"/>
      <c r="Y89" s="53"/>
      <c r="Z89" s="58"/>
      <c r="AA89" s="92"/>
    </row>
    <row r="90" spans="1:27" ht="15.75" x14ac:dyDescent="0.25">
      <c r="A90" s="20" t="s">
        <v>381</v>
      </c>
      <c r="B90" s="59"/>
      <c r="C90" s="27"/>
      <c r="D90" s="27"/>
      <c r="E90" s="27"/>
      <c r="F90" s="27"/>
      <c r="G90" s="27"/>
      <c r="H90" s="27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</row>
  </sheetData>
  <mergeCells count="65">
    <mergeCell ref="P47:P48"/>
    <mergeCell ref="Q47:Q48"/>
    <mergeCell ref="R47:R48"/>
    <mergeCell ref="S47:S48"/>
    <mergeCell ref="AA47:AA48"/>
    <mergeCell ref="V47:V48"/>
    <mergeCell ref="W47:W48"/>
    <mergeCell ref="X47:X48"/>
    <mergeCell ref="Y47:Y48"/>
    <mergeCell ref="Z47:Z48"/>
    <mergeCell ref="K47:K48"/>
    <mergeCell ref="L47:L48"/>
    <mergeCell ref="M47:M48"/>
    <mergeCell ref="N47:N48"/>
    <mergeCell ref="O47:O48"/>
    <mergeCell ref="Z9:Z11"/>
    <mergeCell ref="AA9:AA11"/>
    <mergeCell ref="I9:M9"/>
    <mergeCell ref="I10:L10"/>
    <mergeCell ref="N9:S10"/>
    <mergeCell ref="U9:U11"/>
    <mergeCell ref="A9:A11"/>
    <mergeCell ref="B9:B11"/>
    <mergeCell ref="C9:C11"/>
    <mergeCell ref="D9:H10"/>
    <mergeCell ref="V9:Y10"/>
    <mergeCell ref="T9:T11"/>
    <mergeCell ref="Z88:AA88"/>
    <mergeCell ref="B55:C55"/>
    <mergeCell ref="A77:S77"/>
    <mergeCell ref="B66:C66"/>
    <mergeCell ref="A78:AA78"/>
    <mergeCell ref="A79:AA79"/>
    <mergeCell ref="A80:AA80"/>
    <mergeCell ref="A82:AA82"/>
    <mergeCell ref="A81:AA81"/>
    <mergeCell ref="A83:AA83"/>
    <mergeCell ref="A84:AA84"/>
    <mergeCell ref="A85:G85"/>
    <mergeCell ref="A88:E88"/>
    <mergeCell ref="A47:A48"/>
    <mergeCell ref="B47:B48"/>
    <mergeCell ref="B15:AA15"/>
    <mergeCell ref="B16:C16"/>
    <mergeCell ref="B25:C25"/>
    <mergeCell ref="B35:C35"/>
    <mergeCell ref="B46:C46"/>
    <mergeCell ref="U47:U48"/>
    <mergeCell ref="C47:C48"/>
    <mergeCell ref="D47:D48"/>
    <mergeCell ref="E47:E48"/>
    <mergeCell ref="F47:F48"/>
    <mergeCell ref="G47:G48"/>
    <mergeCell ref="H47:H48"/>
    <mergeCell ref="I47:I48"/>
    <mergeCell ref="J47:J48"/>
    <mergeCell ref="W2:AA2"/>
    <mergeCell ref="W1:AA1"/>
    <mergeCell ref="W3:AA3"/>
    <mergeCell ref="A8:AA8"/>
    <mergeCell ref="A5:AA5"/>
    <mergeCell ref="A6:AA6"/>
    <mergeCell ref="A7:AA7"/>
    <mergeCell ref="W4:AA4"/>
    <mergeCell ref="K4:S4"/>
  </mergeCells>
  <pageMargins left="0.31496062992125984" right="0.11811023622047245" top="0.35433070866141736" bottom="0.35433070866141736" header="0.31496062992125984" footer="0.31496062992125984"/>
  <pageSetup paperSize="9" scale="4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  <pageSetUpPr fitToPage="1"/>
  </sheetPr>
  <dimension ref="A1:V35"/>
  <sheetViews>
    <sheetView view="pageBreakPreview" topLeftCell="A28" zoomScale="85" zoomScaleNormal="100" zoomScaleSheetLayoutView="85" workbookViewId="0">
      <selection activeCell="B40" sqref="B40"/>
    </sheetView>
  </sheetViews>
  <sheetFormatPr defaultColWidth="9.140625" defaultRowHeight="15.75" x14ac:dyDescent="0.25"/>
  <cols>
    <col min="1" max="1" width="10.7109375" style="20" customWidth="1"/>
    <col min="2" max="2" width="50.5703125" style="20" customWidth="1"/>
    <col min="3" max="3" width="11" style="20" customWidth="1"/>
    <col min="4" max="4" width="14" style="20" customWidth="1"/>
    <col min="5" max="5" width="25.140625" style="20" customWidth="1"/>
    <col min="6" max="6" width="22.85546875" style="20" customWidth="1"/>
    <col min="7" max="7" width="22.28515625" style="20" customWidth="1"/>
    <col min="8" max="16384" width="9.140625" style="20"/>
  </cols>
  <sheetData>
    <row r="1" spans="1:22" x14ac:dyDescent="0.25">
      <c r="E1" s="237"/>
      <c r="F1" s="237"/>
      <c r="G1" s="237"/>
    </row>
    <row r="2" spans="1:22" x14ac:dyDescent="0.25">
      <c r="C2" s="21"/>
      <c r="D2" s="21"/>
      <c r="E2" s="238"/>
      <c r="F2" s="238"/>
      <c r="G2" s="238"/>
      <c r="H2" s="26"/>
      <c r="I2" s="26"/>
      <c r="J2" s="26"/>
      <c r="K2" s="26"/>
      <c r="L2" s="26"/>
    </row>
    <row r="3" spans="1:22" ht="18.75" x14ac:dyDescent="0.3">
      <c r="E3" s="239"/>
      <c r="F3" s="239"/>
      <c r="G3" s="239"/>
      <c r="H3" s="83"/>
      <c r="I3" s="83"/>
    </row>
    <row r="4" spans="1:22" x14ac:dyDescent="0.25">
      <c r="E4" s="240"/>
      <c r="F4" s="240"/>
      <c r="G4" s="240"/>
    </row>
    <row r="5" spans="1:22" ht="18.75" x14ac:dyDescent="0.3">
      <c r="A5" s="239" t="s">
        <v>8</v>
      </c>
      <c r="B5" s="239"/>
      <c r="C5" s="239"/>
      <c r="D5" s="239"/>
      <c r="E5" s="239"/>
      <c r="F5" s="239"/>
      <c r="G5" s="239"/>
      <c r="K5" s="240"/>
      <c r="L5" s="240"/>
      <c r="M5" s="240"/>
      <c r="N5" s="240"/>
      <c r="O5" s="240"/>
    </row>
    <row r="6" spans="1:22" ht="18.75" x14ac:dyDescent="0.3">
      <c r="A6" s="239" t="s">
        <v>10</v>
      </c>
      <c r="B6" s="239"/>
      <c r="C6" s="239"/>
      <c r="D6" s="239"/>
      <c r="E6" s="239"/>
      <c r="F6" s="239"/>
      <c r="G6" s="239"/>
      <c r="K6" s="240"/>
      <c r="L6" s="240"/>
      <c r="M6" s="240"/>
      <c r="N6" s="240"/>
      <c r="O6" s="240"/>
    </row>
    <row r="7" spans="1:22" ht="9.75" customHeight="1" x14ac:dyDescent="0.3">
      <c r="A7" s="239"/>
      <c r="B7" s="239"/>
      <c r="C7" s="239"/>
      <c r="D7" s="239"/>
      <c r="E7" s="239"/>
      <c r="F7" s="239"/>
      <c r="G7" s="239"/>
      <c r="K7" s="240"/>
      <c r="L7" s="240"/>
      <c r="M7" s="240"/>
      <c r="N7" s="240"/>
      <c r="O7" s="240"/>
    </row>
    <row r="8" spans="1:22" ht="17.25" customHeight="1" x14ac:dyDescent="0.3">
      <c r="A8" s="239" t="s">
        <v>417</v>
      </c>
      <c r="B8" s="239"/>
      <c r="C8" s="239"/>
      <c r="D8" s="239"/>
      <c r="E8" s="239"/>
      <c r="F8" s="239"/>
      <c r="G8" s="239"/>
      <c r="H8" s="26"/>
      <c r="I8" s="26"/>
      <c r="J8" s="26"/>
      <c r="K8" s="80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</row>
    <row r="9" spans="1:22" ht="18.75" x14ac:dyDescent="0.3">
      <c r="A9" s="239" t="s">
        <v>5</v>
      </c>
      <c r="B9" s="239"/>
      <c r="C9" s="239"/>
      <c r="D9" s="239"/>
      <c r="E9" s="239"/>
      <c r="F9" s="239"/>
      <c r="G9" s="239"/>
      <c r="H9" s="26"/>
      <c r="I9" s="26"/>
      <c r="J9" s="26"/>
      <c r="K9" s="80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</row>
    <row r="10" spans="1:22" ht="18.75" x14ac:dyDescent="0.3">
      <c r="A10" s="239" t="s">
        <v>341</v>
      </c>
      <c r="B10" s="239"/>
      <c r="C10" s="239"/>
      <c r="D10" s="239"/>
      <c r="E10" s="239"/>
      <c r="F10" s="239"/>
      <c r="G10" s="239"/>
      <c r="H10" s="26"/>
      <c r="I10" s="26"/>
      <c r="J10" s="26"/>
      <c r="K10" s="80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</row>
    <row r="11" spans="1:22" x14ac:dyDescent="0.25">
      <c r="A11" s="240"/>
      <c r="B11" s="240"/>
      <c r="C11" s="240"/>
      <c r="D11" s="240"/>
      <c r="E11" s="240"/>
      <c r="F11" s="240"/>
      <c r="G11" s="240"/>
      <c r="H11" s="62"/>
      <c r="I11" s="62"/>
      <c r="J11" s="62"/>
      <c r="K11" s="79"/>
      <c r="L11" s="62"/>
      <c r="M11" s="62"/>
      <c r="N11" s="62"/>
      <c r="O11" s="62"/>
      <c r="P11" s="62"/>
      <c r="Q11" s="62"/>
      <c r="R11" s="62"/>
      <c r="S11" s="62"/>
      <c r="T11" s="62"/>
      <c r="U11" s="62"/>
      <c r="V11" s="62"/>
    </row>
    <row r="12" spans="1:22" x14ac:dyDescent="0.25">
      <c r="B12" s="81"/>
      <c r="C12" s="81"/>
      <c r="D12" s="81"/>
      <c r="E12" s="81"/>
      <c r="F12" s="81"/>
      <c r="G12" s="81"/>
    </row>
    <row r="13" spans="1:22" ht="16.5" customHeight="1" x14ac:dyDescent="0.25">
      <c r="A13" s="215" t="s">
        <v>415</v>
      </c>
      <c r="B13" s="220" t="s">
        <v>11</v>
      </c>
      <c r="C13" s="220" t="s">
        <v>7</v>
      </c>
      <c r="D13" s="247" t="s">
        <v>208</v>
      </c>
      <c r="E13" s="247"/>
      <c r="F13" s="247"/>
      <c r="G13" s="220" t="s">
        <v>416</v>
      </c>
    </row>
    <row r="14" spans="1:22" ht="47.45" customHeight="1" x14ac:dyDescent="0.25">
      <c r="A14" s="215"/>
      <c r="B14" s="220"/>
      <c r="C14" s="220"/>
      <c r="D14" s="78" t="s">
        <v>209</v>
      </c>
      <c r="E14" s="248" t="s">
        <v>210</v>
      </c>
      <c r="F14" s="249"/>
      <c r="G14" s="220"/>
    </row>
    <row r="15" spans="1:22" ht="27" customHeight="1" x14ac:dyDescent="0.25">
      <c r="A15" s="215"/>
      <c r="B15" s="220"/>
      <c r="C15" s="220"/>
      <c r="D15" s="24" t="s">
        <v>17</v>
      </c>
      <c r="E15" s="24" t="s">
        <v>16</v>
      </c>
      <c r="F15" s="24" t="s">
        <v>17</v>
      </c>
      <c r="G15" s="220"/>
    </row>
    <row r="16" spans="1:22" x14ac:dyDescent="0.25">
      <c r="A16" s="24">
        <v>1</v>
      </c>
      <c r="B16" s="24">
        <v>2</v>
      </c>
      <c r="C16" s="24">
        <v>3</v>
      </c>
      <c r="D16" s="24">
        <v>4</v>
      </c>
      <c r="E16" s="24">
        <v>5</v>
      </c>
      <c r="F16" s="24">
        <v>5</v>
      </c>
      <c r="G16" s="24">
        <v>6</v>
      </c>
    </row>
    <row r="17" spans="1:12" ht="89.25" x14ac:dyDescent="0.25">
      <c r="A17" s="170" t="s">
        <v>45</v>
      </c>
      <c r="B17" s="106" t="s">
        <v>144</v>
      </c>
      <c r="C17" s="107" t="s">
        <v>71</v>
      </c>
      <c r="D17" s="108">
        <v>27.2</v>
      </c>
      <c r="E17" s="108">
        <v>26.9</v>
      </c>
      <c r="F17" s="171">
        <v>26.3</v>
      </c>
      <c r="G17" s="172" t="s">
        <v>408</v>
      </c>
    </row>
    <row r="18" spans="1:12" ht="84" customHeight="1" x14ac:dyDescent="0.25">
      <c r="A18" s="105" t="s">
        <v>72</v>
      </c>
      <c r="B18" s="106" t="s">
        <v>145</v>
      </c>
      <c r="C18" s="107" t="s">
        <v>58</v>
      </c>
      <c r="D18" s="174">
        <v>0</v>
      </c>
      <c r="E18" s="176">
        <v>860</v>
      </c>
      <c r="F18" s="178" t="s">
        <v>326</v>
      </c>
      <c r="G18" s="172" t="s">
        <v>325</v>
      </c>
    </row>
    <row r="19" spans="1:12" ht="124.5" customHeight="1" x14ac:dyDescent="0.25">
      <c r="A19" s="105" t="s">
        <v>86</v>
      </c>
      <c r="B19" s="106" t="s">
        <v>187</v>
      </c>
      <c r="C19" s="107" t="s">
        <v>71</v>
      </c>
      <c r="D19" s="171">
        <v>42.6</v>
      </c>
      <c r="E19" s="108">
        <v>70</v>
      </c>
      <c r="F19" s="171">
        <v>65</v>
      </c>
      <c r="G19" s="107" t="s">
        <v>369</v>
      </c>
    </row>
    <row r="20" spans="1:12" ht="114.75" x14ac:dyDescent="0.25">
      <c r="A20" s="173" t="s">
        <v>108</v>
      </c>
      <c r="B20" s="106" t="s">
        <v>171</v>
      </c>
      <c r="C20" s="107" t="s">
        <v>58</v>
      </c>
      <c r="D20" s="174">
        <v>6398</v>
      </c>
      <c r="E20" s="175" t="s">
        <v>363</v>
      </c>
      <c r="F20" s="176">
        <v>6770</v>
      </c>
      <c r="G20" s="107" t="s">
        <v>328</v>
      </c>
    </row>
    <row r="21" spans="1:12" ht="119.25" customHeight="1" x14ac:dyDescent="0.25">
      <c r="A21" s="173" t="s">
        <v>335</v>
      </c>
      <c r="B21" s="106" t="s">
        <v>221</v>
      </c>
      <c r="C21" s="107" t="s">
        <v>58</v>
      </c>
      <c r="D21" s="174">
        <v>35</v>
      </c>
      <c r="E21" s="174">
        <v>1272</v>
      </c>
      <c r="F21" s="176">
        <v>30</v>
      </c>
      <c r="G21" s="107" t="s">
        <v>364</v>
      </c>
    </row>
    <row r="22" spans="1:12" ht="39.75" customHeight="1" x14ac:dyDescent="0.25">
      <c r="A22" s="173" t="s">
        <v>146</v>
      </c>
      <c r="B22" s="106" t="s">
        <v>147</v>
      </c>
      <c r="C22" s="107" t="s">
        <v>148</v>
      </c>
      <c r="D22" s="108"/>
      <c r="E22" s="177">
        <v>146.1</v>
      </c>
      <c r="F22" s="178" t="s">
        <v>326</v>
      </c>
      <c r="G22" s="172" t="s">
        <v>325</v>
      </c>
    </row>
    <row r="23" spans="1:12" ht="36.75" customHeight="1" x14ac:dyDescent="0.25">
      <c r="A23" s="173" t="s">
        <v>149</v>
      </c>
      <c r="B23" s="106" t="s">
        <v>150</v>
      </c>
      <c r="C23" s="107" t="s">
        <v>148</v>
      </c>
      <c r="D23" s="108"/>
      <c r="E23" s="108">
        <v>72.5</v>
      </c>
      <c r="F23" s="179" t="s">
        <v>326</v>
      </c>
      <c r="G23" s="172" t="s">
        <v>325</v>
      </c>
    </row>
    <row r="24" spans="1:12" ht="96.75" customHeight="1" x14ac:dyDescent="0.25">
      <c r="A24" s="173" t="s">
        <v>151</v>
      </c>
      <c r="B24" s="180" t="s">
        <v>152</v>
      </c>
      <c r="C24" s="107" t="s">
        <v>71</v>
      </c>
      <c r="D24" s="108"/>
      <c r="E24" s="174">
        <v>60</v>
      </c>
      <c r="F24" s="179" t="s">
        <v>326</v>
      </c>
      <c r="G24" s="172" t="s">
        <v>325</v>
      </c>
    </row>
    <row r="25" spans="1:12" ht="32.25" customHeight="1" x14ac:dyDescent="0.25">
      <c r="A25" s="243"/>
      <c r="B25" s="244"/>
      <c r="C25" s="244"/>
      <c r="D25" s="244"/>
      <c r="E25" s="244"/>
      <c r="F25" s="244"/>
      <c r="G25" s="244"/>
    </row>
    <row r="26" spans="1:12" ht="15.75" customHeight="1" x14ac:dyDescent="0.25">
      <c r="A26" s="241"/>
      <c r="B26" s="242"/>
      <c r="C26" s="242"/>
      <c r="D26" s="242"/>
      <c r="E26" s="242"/>
      <c r="F26" s="242"/>
      <c r="G26" s="242"/>
    </row>
    <row r="27" spans="1:12" ht="25.5" customHeight="1" x14ac:dyDescent="0.25">
      <c r="A27" s="241"/>
      <c r="B27" s="242"/>
      <c r="C27" s="242"/>
      <c r="D27" s="242"/>
      <c r="E27" s="242"/>
      <c r="F27" s="242"/>
      <c r="G27" s="242"/>
    </row>
    <row r="28" spans="1:12" ht="54" customHeight="1" x14ac:dyDescent="0.25">
      <c r="A28" s="245" t="s">
        <v>365</v>
      </c>
      <c r="B28" s="245"/>
      <c r="C28" s="84"/>
      <c r="D28" s="84"/>
      <c r="E28" s="59"/>
      <c r="F28" s="246" t="s">
        <v>366</v>
      </c>
      <c r="G28" s="246"/>
      <c r="H28" s="59"/>
      <c r="I28" s="59"/>
      <c r="K28" s="59"/>
      <c r="L28" s="59"/>
    </row>
    <row r="29" spans="1:12" x14ac:dyDescent="0.25">
      <c r="B29" s="85" t="s">
        <v>6</v>
      </c>
      <c r="C29" s="86"/>
      <c r="D29" s="86"/>
      <c r="E29" s="59"/>
      <c r="F29" s="81"/>
      <c r="G29" s="87"/>
      <c r="H29" s="82"/>
      <c r="I29" s="82"/>
      <c r="J29" s="82"/>
      <c r="K29" s="82"/>
      <c r="L29" s="82"/>
    </row>
    <row r="31" spans="1:12" x14ac:dyDescent="0.25">
      <c r="A31" s="20" t="s">
        <v>418</v>
      </c>
    </row>
    <row r="32" spans="1:12" x14ac:dyDescent="0.25">
      <c r="A32" s="20" t="s">
        <v>419</v>
      </c>
    </row>
    <row r="35" spans="5:5" x14ac:dyDescent="0.25">
      <c r="E35" s="82"/>
    </row>
  </sheetData>
  <mergeCells count="25">
    <mergeCell ref="K5:O5"/>
    <mergeCell ref="K6:O6"/>
    <mergeCell ref="K7:O7"/>
    <mergeCell ref="A11:G11"/>
    <mergeCell ref="A5:G5"/>
    <mergeCell ref="A6:G6"/>
    <mergeCell ref="A7:G7"/>
    <mergeCell ref="A27:G27"/>
    <mergeCell ref="A25:G25"/>
    <mergeCell ref="A28:B28"/>
    <mergeCell ref="A8:G8"/>
    <mergeCell ref="A9:G9"/>
    <mergeCell ref="A10:G10"/>
    <mergeCell ref="F28:G28"/>
    <mergeCell ref="D13:F13"/>
    <mergeCell ref="E14:F14"/>
    <mergeCell ref="A13:A15"/>
    <mergeCell ref="B13:B15"/>
    <mergeCell ref="C13:C15"/>
    <mergeCell ref="G13:G15"/>
    <mergeCell ref="E1:G1"/>
    <mergeCell ref="E2:G2"/>
    <mergeCell ref="E3:G3"/>
    <mergeCell ref="E4:G4"/>
    <mergeCell ref="A26:G26"/>
  </mergeCells>
  <pageMargins left="0.51181102362204722" right="0.11811023622047245" top="0.35433070866141736" bottom="0.35433070866141736" header="0.11811023622047245" footer="0.11811023622047245"/>
  <pageSetup paperSize="9" scale="6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X89"/>
  <sheetViews>
    <sheetView tabSelected="1" view="pageBreakPreview" topLeftCell="A76" zoomScale="70" zoomScaleNormal="100" zoomScaleSheetLayoutView="70" workbookViewId="0">
      <selection activeCell="Q63" sqref="Q63"/>
    </sheetView>
  </sheetViews>
  <sheetFormatPr defaultColWidth="9.140625" defaultRowHeight="15.75" x14ac:dyDescent="0.25"/>
  <cols>
    <col min="1" max="1" width="12.85546875" style="20" customWidth="1"/>
    <col min="2" max="2" width="29.140625" style="20" customWidth="1"/>
    <col min="3" max="3" width="6" style="20" customWidth="1"/>
    <col min="4" max="4" width="15.5703125" style="20" customWidth="1"/>
    <col min="5" max="5" width="12.28515625" style="20" customWidth="1"/>
    <col min="6" max="6" width="14.7109375" style="20" customWidth="1"/>
    <col min="7" max="7" width="14" style="20" customWidth="1"/>
    <col min="8" max="8" width="12.7109375" style="20" customWidth="1"/>
    <col min="9" max="9" width="9.85546875" style="20" customWidth="1"/>
    <col min="10" max="10" width="8.7109375" style="20" bestFit="1" customWidth="1"/>
    <col min="11" max="11" width="14.42578125" style="20" customWidth="1"/>
    <col min="12" max="12" width="9.85546875" style="20" bestFit="1" customWidth="1"/>
    <col min="13" max="13" width="11.140625" style="20" customWidth="1"/>
    <col min="14" max="14" width="9.85546875" style="20" bestFit="1" customWidth="1"/>
    <col min="15" max="15" width="11.42578125" style="20" customWidth="1"/>
    <col min="16" max="16" width="9.85546875" style="20" customWidth="1"/>
    <col min="17" max="17" width="28.140625" style="20" customWidth="1"/>
    <col min="18" max="18" width="20.42578125" style="20" customWidth="1"/>
    <col min="19" max="19" width="12.85546875" style="20" customWidth="1"/>
    <col min="20" max="20" width="28.5703125" style="20" customWidth="1"/>
    <col min="21" max="21" width="9.140625" style="20"/>
    <col min="22" max="22" width="21.140625" style="20" customWidth="1"/>
    <col min="23" max="23" width="13" style="20" bestFit="1" customWidth="1"/>
    <col min="24" max="24" width="34.7109375" style="20" customWidth="1"/>
    <col min="25" max="16384" width="9.140625" style="20"/>
  </cols>
  <sheetData>
    <row r="1" spans="1:22" x14ac:dyDescent="0.25">
      <c r="E1" s="60"/>
      <c r="I1" s="60"/>
    </row>
    <row r="2" spans="1:22" x14ac:dyDescent="0.25">
      <c r="C2" s="21"/>
      <c r="E2" s="61"/>
      <c r="H2" s="26"/>
      <c r="I2" s="61"/>
      <c r="L2" s="26"/>
    </row>
    <row r="4" spans="1:22" x14ac:dyDescent="0.25">
      <c r="A4" s="240" t="s">
        <v>8</v>
      </c>
      <c r="B4" s="240"/>
      <c r="C4" s="240"/>
      <c r="D4" s="240"/>
      <c r="E4" s="240"/>
      <c r="F4" s="240"/>
      <c r="G4" s="240"/>
      <c r="H4" s="240"/>
      <c r="I4" s="240"/>
      <c r="J4" s="240"/>
      <c r="K4" s="240"/>
      <c r="L4" s="240"/>
      <c r="M4" s="240"/>
      <c r="N4" s="240"/>
      <c r="O4" s="240"/>
      <c r="P4" s="240"/>
      <c r="Q4" s="240"/>
    </row>
    <row r="5" spans="1:22" x14ac:dyDescent="0.25">
      <c r="A5" s="240" t="s">
        <v>40</v>
      </c>
      <c r="B5" s="240"/>
      <c r="C5" s="240"/>
      <c r="D5" s="240"/>
      <c r="E5" s="240"/>
      <c r="F5" s="240"/>
      <c r="G5" s="240"/>
      <c r="H5" s="240"/>
      <c r="I5" s="240"/>
      <c r="J5" s="240"/>
      <c r="K5" s="240"/>
      <c r="L5" s="240"/>
      <c r="M5" s="240"/>
      <c r="N5" s="240"/>
      <c r="O5" s="240"/>
      <c r="P5" s="240"/>
      <c r="Q5" s="240"/>
    </row>
    <row r="6" spans="1:22" x14ac:dyDescent="0.25">
      <c r="A6" s="187" t="s">
        <v>422</v>
      </c>
      <c r="B6" s="187"/>
      <c r="C6" s="187"/>
      <c r="D6" s="187"/>
      <c r="E6" s="187"/>
      <c r="F6" s="187"/>
      <c r="G6" s="187"/>
      <c r="H6" s="187"/>
      <c r="I6" s="187"/>
      <c r="J6" s="187"/>
      <c r="K6" s="187"/>
      <c r="L6" s="187"/>
      <c r="M6" s="187"/>
      <c r="N6" s="187"/>
      <c r="O6" s="187"/>
      <c r="P6" s="187"/>
      <c r="Q6" s="187"/>
      <c r="R6" s="26"/>
      <c r="S6" s="26"/>
      <c r="T6" s="26"/>
      <c r="U6" s="26"/>
      <c r="V6" s="26"/>
    </row>
    <row r="7" spans="1:22" x14ac:dyDescent="0.25">
      <c r="A7" s="187" t="s">
        <v>5</v>
      </c>
      <c r="B7" s="187"/>
      <c r="C7" s="187"/>
      <c r="D7" s="187"/>
      <c r="E7" s="187"/>
      <c r="F7" s="187"/>
      <c r="G7" s="187"/>
      <c r="H7" s="187"/>
      <c r="I7" s="187"/>
      <c r="J7" s="187"/>
      <c r="K7" s="187"/>
      <c r="L7" s="187"/>
      <c r="M7" s="187"/>
      <c r="N7" s="187"/>
      <c r="O7" s="187"/>
      <c r="P7" s="187"/>
      <c r="Q7" s="187"/>
      <c r="R7" s="26"/>
      <c r="S7" s="26"/>
      <c r="T7" s="26"/>
      <c r="U7" s="26"/>
      <c r="V7" s="26"/>
    </row>
    <row r="8" spans="1:22" x14ac:dyDescent="0.25">
      <c r="A8" s="187" t="s">
        <v>341</v>
      </c>
      <c r="B8" s="187"/>
      <c r="C8" s="187"/>
      <c r="D8" s="187"/>
      <c r="E8" s="187"/>
      <c r="F8" s="187"/>
      <c r="G8" s="187"/>
      <c r="H8" s="187"/>
      <c r="I8" s="187"/>
      <c r="J8" s="187"/>
      <c r="K8" s="187"/>
      <c r="L8" s="187"/>
      <c r="M8" s="187"/>
      <c r="N8" s="187"/>
      <c r="O8" s="187"/>
      <c r="P8" s="187"/>
      <c r="Q8" s="187"/>
      <c r="R8" s="26"/>
      <c r="S8" s="26"/>
      <c r="T8" s="26"/>
      <c r="U8" s="26"/>
      <c r="V8" s="26"/>
    </row>
    <row r="9" spans="1:22" x14ac:dyDescent="0.25">
      <c r="A9" s="187"/>
      <c r="B9" s="187"/>
      <c r="C9" s="187"/>
      <c r="D9" s="187"/>
      <c r="E9" s="187"/>
      <c r="F9" s="187"/>
      <c r="G9" s="187"/>
      <c r="H9" s="187"/>
      <c r="I9" s="187"/>
      <c r="J9" s="187"/>
      <c r="K9" s="187"/>
      <c r="L9" s="187"/>
      <c r="M9" s="187"/>
      <c r="N9" s="187"/>
      <c r="O9" s="187"/>
      <c r="P9" s="187"/>
      <c r="Q9" s="187"/>
      <c r="R9" s="62"/>
      <c r="S9" s="62"/>
      <c r="T9" s="62"/>
      <c r="U9" s="62"/>
      <c r="V9" s="62"/>
    </row>
    <row r="10" spans="1:22" x14ac:dyDescent="0.25">
      <c r="B10" s="22"/>
      <c r="C10" s="22"/>
      <c r="D10" s="22"/>
      <c r="E10" s="22"/>
      <c r="F10" s="22"/>
      <c r="G10" s="22"/>
    </row>
    <row r="11" spans="1:22" s="63" customFormat="1" ht="35.25" customHeight="1" x14ac:dyDescent="0.25">
      <c r="A11" s="220" t="s">
        <v>22</v>
      </c>
      <c r="B11" s="220" t="s">
        <v>38</v>
      </c>
      <c r="C11" s="220" t="s">
        <v>153</v>
      </c>
      <c r="D11" s="220" t="s">
        <v>41</v>
      </c>
      <c r="E11" s="220" t="s">
        <v>18</v>
      </c>
      <c r="F11" s="220" t="s">
        <v>19</v>
      </c>
      <c r="G11" s="220" t="s">
        <v>20</v>
      </c>
      <c r="H11" s="220" t="s">
        <v>21</v>
      </c>
      <c r="I11" s="220" t="s">
        <v>32</v>
      </c>
      <c r="J11" s="220"/>
      <c r="K11" s="220"/>
      <c r="L11" s="220"/>
      <c r="M11" s="220"/>
      <c r="N11" s="220"/>
      <c r="O11" s="220"/>
      <c r="P11" s="220"/>
      <c r="Q11" s="215" t="s">
        <v>33</v>
      </c>
    </row>
    <row r="12" spans="1:22" s="63" customFormat="1" ht="34.5" customHeight="1" x14ac:dyDescent="0.25">
      <c r="A12" s="220"/>
      <c r="B12" s="220"/>
      <c r="C12" s="220"/>
      <c r="D12" s="220"/>
      <c r="E12" s="220"/>
      <c r="F12" s="220"/>
      <c r="G12" s="220"/>
      <c r="H12" s="220"/>
      <c r="I12" s="257" t="s">
        <v>34</v>
      </c>
      <c r="J12" s="257"/>
      <c r="K12" s="257" t="s">
        <v>35</v>
      </c>
      <c r="L12" s="257"/>
      <c r="M12" s="257" t="s">
        <v>36</v>
      </c>
      <c r="N12" s="257"/>
      <c r="O12" s="257" t="s">
        <v>37</v>
      </c>
      <c r="P12" s="257"/>
      <c r="Q12" s="215"/>
    </row>
    <row r="13" spans="1:22" s="63" customFormat="1" ht="45.75" customHeight="1" x14ac:dyDescent="0.25">
      <c r="A13" s="220"/>
      <c r="B13" s="220"/>
      <c r="C13" s="220"/>
      <c r="D13" s="220"/>
      <c r="E13" s="220"/>
      <c r="F13" s="220"/>
      <c r="G13" s="220"/>
      <c r="H13" s="220"/>
      <c r="I13" s="23" t="s">
        <v>16</v>
      </c>
      <c r="J13" s="23" t="s">
        <v>17</v>
      </c>
      <c r="K13" s="23" t="s">
        <v>16</v>
      </c>
      <c r="L13" s="23" t="s">
        <v>17</v>
      </c>
      <c r="M13" s="23" t="s">
        <v>16</v>
      </c>
      <c r="N13" s="23" t="s">
        <v>17</v>
      </c>
      <c r="O13" s="23" t="s">
        <v>16</v>
      </c>
      <c r="P13" s="23" t="s">
        <v>17</v>
      </c>
      <c r="Q13" s="215"/>
    </row>
    <row r="14" spans="1:22" x14ac:dyDescent="0.25">
      <c r="A14" s="64">
        <v>1</v>
      </c>
      <c r="B14" s="64">
        <v>2</v>
      </c>
      <c r="C14" s="64">
        <v>3</v>
      </c>
      <c r="D14" s="64">
        <v>4</v>
      </c>
      <c r="E14" s="64">
        <v>5</v>
      </c>
      <c r="F14" s="64">
        <v>6</v>
      </c>
      <c r="G14" s="64">
        <v>7</v>
      </c>
      <c r="H14" s="64">
        <v>8</v>
      </c>
      <c r="I14" s="64">
        <v>9</v>
      </c>
      <c r="J14" s="64">
        <v>10</v>
      </c>
      <c r="K14" s="64">
        <v>11</v>
      </c>
      <c r="L14" s="64">
        <v>12</v>
      </c>
      <c r="M14" s="64">
        <v>13</v>
      </c>
      <c r="N14" s="64">
        <v>14</v>
      </c>
      <c r="O14" s="64">
        <v>15</v>
      </c>
      <c r="P14" s="64">
        <v>16</v>
      </c>
      <c r="Q14" s="64">
        <v>17</v>
      </c>
      <c r="R14" s="164" t="s">
        <v>16</v>
      </c>
      <c r="S14" s="164" t="s">
        <v>17</v>
      </c>
    </row>
    <row r="15" spans="1:22" x14ac:dyDescent="0.25">
      <c r="A15" s="67">
        <v>1</v>
      </c>
      <c r="B15" s="252" t="s">
        <v>44</v>
      </c>
      <c r="C15" s="252"/>
      <c r="D15" s="252"/>
      <c r="E15" s="252"/>
      <c r="F15" s="252"/>
      <c r="G15" s="252"/>
      <c r="H15" s="252"/>
      <c r="I15" s="68"/>
      <c r="J15" s="68"/>
      <c r="K15" s="68"/>
      <c r="L15" s="68"/>
      <c r="M15" s="68"/>
      <c r="N15" s="68"/>
      <c r="O15" s="68"/>
      <c r="P15" s="68"/>
      <c r="Q15" s="19"/>
    </row>
    <row r="16" spans="1:22" ht="15.75" customHeight="1" x14ac:dyDescent="0.25">
      <c r="A16" s="6" t="s">
        <v>39</v>
      </c>
      <c r="B16" s="260" t="s">
        <v>46</v>
      </c>
      <c r="C16" s="261"/>
      <c r="D16" s="261"/>
      <c r="E16" s="261"/>
      <c r="F16" s="261"/>
      <c r="G16" s="261"/>
      <c r="H16" s="261"/>
      <c r="I16" s="69">
        <f>I17+I20</f>
        <v>0</v>
      </c>
      <c r="J16" s="69">
        <f t="shared" ref="J16:P16" si="0">J17+J20</f>
        <v>0</v>
      </c>
      <c r="K16" s="69">
        <f t="shared" si="0"/>
        <v>1727</v>
      </c>
      <c r="L16" s="69">
        <f t="shared" si="0"/>
        <v>1677.8</v>
      </c>
      <c r="M16" s="69">
        <v>680</v>
      </c>
      <c r="N16" s="69">
        <f t="shared" si="0"/>
        <v>0</v>
      </c>
      <c r="O16" s="69">
        <v>10184.5</v>
      </c>
      <c r="P16" s="69">
        <f t="shared" si="0"/>
        <v>0</v>
      </c>
      <c r="Q16" s="19"/>
      <c r="R16" s="163">
        <f>I16+K16+M16+O16</f>
        <v>12591.5</v>
      </c>
      <c r="S16" s="163">
        <f>J16+L16+N16+P16</f>
        <v>1677.8</v>
      </c>
      <c r="T16" s="163">
        <f>Финансирование!AD16-'План реализации'!S16</f>
        <v>0</v>
      </c>
    </row>
    <row r="17" spans="1:20" ht="89.25" customHeight="1" x14ac:dyDescent="0.25">
      <c r="A17" s="71" t="s">
        <v>47</v>
      </c>
      <c r="B17" s="73" t="s">
        <v>48</v>
      </c>
      <c r="C17" s="73"/>
      <c r="D17" s="73"/>
      <c r="E17" s="74">
        <v>43770</v>
      </c>
      <c r="F17" s="74">
        <v>43824</v>
      </c>
      <c r="G17" s="74"/>
      <c r="H17" s="74"/>
      <c r="I17" s="75">
        <f t="shared" ref="I17:O17" si="1">I18+I19</f>
        <v>0</v>
      </c>
      <c r="J17" s="75">
        <v>0</v>
      </c>
      <c r="K17" s="75">
        <f t="shared" si="1"/>
        <v>0</v>
      </c>
      <c r="L17" s="75">
        <v>0</v>
      </c>
      <c r="M17" s="75">
        <f t="shared" si="1"/>
        <v>0</v>
      </c>
      <c r="N17" s="75">
        <v>0</v>
      </c>
      <c r="O17" s="75">
        <f t="shared" si="1"/>
        <v>318</v>
      </c>
      <c r="P17" s="75">
        <v>0</v>
      </c>
      <c r="Q17" s="73"/>
      <c r="R17" s="163">
        <f t="shared" ref="R17:R80" si="2">I17+K17+M17+O17</f>
        <v>318</v>
      </c>
      <c r="S17" s="163">
        <f>J17+L17+N17+P17</f>
        <v>0</v>
      </c>
      <c r="T17" s="163">
        <f>Финансирование!AD17-'План реализации'!S17</f>
        <v>0</v>
      </c>
    </row>
    <row r="18" spans="1:20" ht="213" customHeight="1" x14ac:dyDescent="0.25">
      <c r="A18" s="71" t="s">
        <v>50</v>
      </c>
      <c r="B18" s="73" t="s">
        <v>51</v>
      </c>
      <c r="C18" s="73"/>
      <c r="D18" s="73" t="s">
        <v>246</v>
      </c>
      <c r="E18" s="74">
        <v>43770</v>
      </c>
      <c r="F18" s="74">
        <v>43804</v>
      </c>
      <c r="G18" s="74"/>
      <c r="H18" s="74"/>
      <c r="I18" s="75">
        <v>0</v>
      </c>
      <c r="J18" s="75">
        <v>0</v>
      </c>
      <c r="K18" s="75">
        <v>0</v>
      </c>
      <c r="L18" s="75">
        <v>0</v>
      </c>
      <c r="M18" s="75">
        <v>0</v>
      </c>
      <c r="N18" s="75">
        <v>0</v>
      </c>
      <c r="O18" s="75">
        <v>30</v>
      </c>
      <c r="P18" s="75">
        <v>0</v>
      </c>
      <c r="Q18" s="73"/>
      <c r="R18" s="163">
        <f t="shared" si="2"/>
        <v>30</v>
      </c>
      <c r="S18" s="163">
        <f t="shared" ref="S18:S80" si="3">J18+L18+N18+P18</f>
        <v>0</v>
      </c>
      <c r="T18" s="163">
        <f>Финансирование!AD18-'План реализации'!S18</f>
        <v>0</v>
      </c>
    </row>
    <row r="19" spans="1:20" ht="189" customHeight="1" x14ac:dyDescent="0.25">
      <c r="A19" s="71" t="s">
        <v>55</v>
      </c>
      <c r="B19" s="73" t="s">
        <v>285</v>
      </c>
      <c r="C19" s="73"/>
      <c r="D19" s="73" t="s">
        <v>246</v>
      </c>
      <c r="E19" s="74">
        <v>43794</v>
      </c>
      <c r="F19" s="74">
        <v>43824</v>
      </c>
      <c r="G19" s="74"/>
      <c r="H19" s="74"/>
      <c r="I19" s="75">
        <v>0</v>
      </c>
      <c r="J19" s="75">
        <v>0</v>
      </c>
      <c r="K19" s="75">
        <v>0</v>
      </c>
      <c r="L19" s="75">
        <v>0</v>
      </c>
      <c r="M19" s="75">
        <v>0</v>
      </c>
      <c r="N19" s="75">
        <v>0</v>
      </c>
      <c r="O19" s="75">
        <v>288</v>
      </c>
      <c r="P19" s="75">
        <v>0</v>
      </c>
      <c r="Q19" s="73"/>
      <c r="R19" s="163">
        <f>I19+K19+M19+O19</f>
        <v>288</v>
      </c>
      <c r="S19" s="163">
        <f>J19+L19+N19+P19</f>
        <v>0</v>
      </c>
      <c r="T19" s="163">
        <f>Финансирование!AD19-'План реализации'!S19</f>
        <v>0</v>
      </c>
    </row>
    <row r="20" spans="1:20" ht="100.5" customHeight="1" x14ac:dyDescent="0.25">
      <c r="A20" s="71" t="s">
        <v>59</v>
      </c>
      <c r="B20" s="73" t="s">
        <v>60</v>
      </c>
      <c r="C20" s="73"/>
      <c r="D20" s="73"/>
      <c r="E20" s="74">
        <v>43617</v>
      </c>
      <c r="F20" s="74">
        <v>43828</v>
      </c>
      <c r="G20" s="74">
        <v>43617</v>
      </c>
      <c r="H20" s="74"/>
      <c r="I20" s="75">
        <v>0</v>
      </c>
      <c r="J20" s="75">
        <v>0</v>
      </c>
      <c r="K20" s="75">
        <f>K21</f>
        <v>1727</v>
      </c>
      <c r="L20" s="75">
        <v>1677.8</v>
      </c>
      <c r="M20" s="75">
        <v>0</v>
      </c>
      <c r="N20" s="75">
        <v>0</v>
      </c>
      <c r="O20" s="75">
        <v>9866.5</v>
      </c>
      <c r="P20" s="75">
        <v>0</v>
      </c>
      <c r="Q20" s="73"/>
      <c r="R20" s="163">
        <f t="shared" si="2"/>
        <v>11593.5</v>
      </c>
      <c r="S20" s="163">
        <f t="shared" si="3"/>
        <v>1677.8</v>
      </c>
      <c r="T20" s="163">
        <f>Финансирование!AD20-'План реализации'!S20</f>
        <v>0</v>
      </c>
    </row>
    <row r="21" spans="1:20" ht="210.75" customHeight="1" x14ac:dyDescent="0.25">
      <c r="A21" s="71" t="s">
        <v>61</v>
      </c>
      <c r="B21" s="73" t="s">
        <v>188</v>
      </c>
      <c r="C21" s="73"/>
      <c r="D21" s="73" t="s">
        <v>246</v>
      </c>
      <c r="E21" s="74">
        <v>43617</v>
      </c>
      <c r="F21" s="74">
        <v>43645</v>
      </c>
      <c r="G21" s="74">
        <v>43617</v>
      </c>
      <c r="H21" s="74"/>
      <c r="I21" s="75">
        <v>0</v>
      </c>
      <c r="J21" s="75">
        <v>0</v>
      </c>
      <c r="K21" s="75">
        <v>1727</v>
      </c>
      <c r="L21" s="75">
        <v>1677.8</v>
      </c>
      <c r="M21" s="75">
        <v>0</v>
      </c>
      <c r="N21" s="75">
        <v>0</v>
      </c>
      <c r="O21" s="75">
        <v>0</v>
      </c>
      <c r="P21" s="75">
        <v>0</v>
      </c>
      <c r="Q21" s="73" t="s">
        <v>414</v>
      </c>
      <c r="R21" s="163">
        <f t="shared" si="2"/>
        <v>1727</v>
      </c>
      <c r="S21" s="163">
        <f t="shared" si="3"/>
        <v>1677.8</v>
      </c>
      <c r="T21" s="163">
        <f>Финансирование!AD21-'План реализации'!S21</f>
        <v>0</v>
      </c>
    </row>
    <row r="22" spans="1:20" ht="140.25" x14ac:dyDescent="0.25">
      <c r="A22" s="71" t="s">
        <v>65</v>
      </c>
      <c r="B22" s="73" t="s">
        <v>155</v>
      </c>
      <c r="C22" s="73"/>
      <c r="D22" s="73" t="s">
        <v>286</v>
      </c>
      <c r="E22" s="74">
        <v>43739</v>
      </c>
      <c r="F22" s="74">
        <v>43829</v>
      </c>
      <c r="G22" s="74"/>
      <c r="H22" s="74"/>
      <c r="I22" s="75">
        <v>0</v>
      </c>
      <c r="J22" s="75">
        <v>0</v>
      </c>
      <c r="K22" s="75">
        <v>0</v>
      </c>
      <c r="L22" s="75">
        <v>0</v>
      </c>
      <c r="M22" s="75">
        <v>0</v>
      </c>
      <c r="N22" s="75">
        <v>0</v>
      </c>
      <c r="O22" s="75">
        <v>107.5</v>
      </c>
      <c r="P22" s="75">
        <v>0</v>
      </c>
      <c r="Q22" s="73"/>
      <c r="R22" s="163">
        <f t="shared" si="2"/>
        <v>107.5</v>
      </c>
      <c r="S22" s="163">
        <f t="shared" si="3"/>
        <v>0</v>
      </c>
      <c r="T22" s="163">
        <f>Финансирование!AD22-'План реализации'!S22</f>
        <v>0</v>
      </c>
    </row>
    <row r="23" spans="1:20" ht="212.25" customHeight="1" x14ac:dyDescent="0.25">
      <c r="A23" s="71" t="s">
        <v>67</v>
      </c>
      <c r="B23" s="73" t="s">
        <v>156</v>
      </c>
      <c r="C23" s="73"/>
      <c r="D23" s="73" t="s">
        <v>246</v>
      </c>
      <c r="E23" s="74">
        <v>43709</v>
      </c>
      <c r="F23" s="74">
        <v>43829</v>
      </c>
      <c r="G23" s="74"/>
      <c r="H23" s="74"/>
      <c r="I23" s="75">
        <v>0</v>
      </c>
      <c r="J23" s="75">
        <v>0</v>
      </c>
      <c r="K23" s="75">
        <v>0</v>
      </c>
      <c r="L23" s="75">
        <v>0</v>
      </c>
      <c r="M23" s="75">
        <v>680</v>
      </c>
      <c r="N23" s="75">
        <v>0</v>
      </c>
      <c r="O23" s="75">
        <v>9759</v>
      </c>
      <c r="P23" s="75">
        <v>0</v>
      </c>
      <c r="Q23" s="157"/>
      <c r="R23" s="163">
        <f t="shared" si="2"/>
        <v>10439</v>
      </c>
      <c r="S23" s="163">
        <f t="shared" si="3"/>
        <v>0</v>
      </c>
      <c r="T23" s="163">
        <f>Финансирование!AD23-'План реализации'!S23</f>
        <v>0</v>
      </c>
    </row>
    <row r="24" spans="1:20" ht="189.75" customHeight="1" x14ac:dyDescent="0.25">
      <c r="A24" s="71"/>
      <c r="B24" s="72" t="s">
        <v>211</v>
      </c>
      <c r="C24" s="73"/>
      <c r="D24" s="73" t="s">
        <v>157</v>
      </c>
      <c r="E24" s="74">
        <v>43739</v>
      </c>
      <c r="F24" s="74">
        <v>43829</v>
      </c>
      <c r="G24" s="74"/>
      <c r="H24" s="74"/>
      <c r="I24" s="75">
        <v>0</v>
      </c>
      <c r="J24" s="75">
        <v>0</v>
      </c>
      <c r="K24" s="75">
        <v>0</v>
      </c>
      <c r="L24" s="75">
        <v>0</v>
      </c>
      <c r="M24" s="75">
        <v>0</v>
      </c>
      <c r="N24" s="75">
        <v>0</v>
      </c>
      <c r="O24" s="75">
        <v>415</v>
      </c>
      <c r="P24" s="75">
        <v>0</v>
      </c>
      <c r="Q24" s="73"/>
      <c r="R24" s="163">
        <f t="shared" si="2"/>
        <v>415</v>
      </c>
      <c r="S24" s="163">
        <f t="shared" si="3"/>
        <v>0</v>
      </c>
      <c r="T24" s="163">
        <f>Финансирование!AD24-'План реализации'!S24</f>
        <v>0</v>
      </c>
    </row>
    <row r="25" spans="1:20" ht="177" customHeight="1" x14ac:dyDescent="0.25">
      <c r="A25" s="71"/>
      <c r="B25" s="73" t="s">
        <v>423</v>
      </c>
      <c r="C25" s="73"/>
      <c r="D25" s="73" t="s">
        <v>154</v>
      </c>
      <c r="E25" s="74">
        <v>43753</v>
      </c>
      <c r="F25" s="73" t="s">
        <v>287</v>
      </c>
      <c r="G25" s="74"/>
      <c r="H25" s="74"/>
      <c r="I25" s="75" t="s">
        <v>158</v>
      </c>
      <c r="J25" s="75" t="s">
        <v>158</v>
      </c>
      <c r="K25" s="75" t="s">
        <v>158</v>
      </c>
      <c r="L25" s="75" t="s">
        <v>158</v>
      </c>
      <c r="M25" s="75" t="s">
        <v>158</v>
      </c>
      <c r="N25" s="75" t="s">
        <v>158</v>
      </c>
      <c r="O25" s="75" t="s">
        <v>158</v>
      </c>
      <c r="P25" s="75" t="s">
        <v>158</v>
      </c>
      <c r="Q25" s="73"/>
      <c r="R25" s="163"/>
      <c r="S25" s="163"/>
      <c r="T25" s="163"/>
    </row>
    <row r="26" spans="1:20" ht="15.75" customHeight="1" x14ac:dyDescent="0.25">
      <c r="A26" s="5" t="s">
        <v>72</v>
      </c>
      <c r="B26" s="260" t="s">
        <v>73</v>
      </c>
      <c r="C26" s="261"/>
      <c r="D26" s="261"/>
      <c r="E26" s="261"/>
      <c r="F26" s="261"/>
      <c r="G26" s="261"/>
      <c r="H26" s="262"/>
      <c r="I26" s="69">
        <f>I27+I30+I32+I33+I34+I35</f>
        <v>810.1</v>
      </c>
      <c r="J26" s="69">
        <f t="shared" ref="J26:P26" si="4">J27+J30+J32+J33+J34+J35</f>
        <v>810.1</v>
      </c>
      <c r="K26" s="69">
        <f t="shared" si="4"/>
        <v>3110.7000000000003</v>
      </c>
      <c r="L26" s="69">
        <f t="shared" si="4"/>
        <v>3994.5</v>
      </c>
      <c r="M26" s="69">
        <f t="shared" si="4"/>
        <v>43688.800000000003</v>
      </c>
      <c r="N26" s="69">
        <f t="shared" si="4"/>
        <v>0</v>
      </c>
      <c r="O26" s="69">
        <f t="shared" si="4"/>
        <v>13898.8</v>
      </c>
      <c r="P26" s="69">
        <f t="shared" si="4"/>
        <v>0</v>
      </c>
      <c r="Q26" s="19"/>
      <c r="R26" s="163">
        <f t="shared" si="2"/>
        <v>61508.400000000009</v>
      </c>
      <c r="S26" s="163">
        <f t="shared" si="3"/>
        <v>4804.6000000000004</v>
      </c>
      <c r="T26" s="163">
        <f>Финансирование!AD25-'План реализации'!S26</f>
        <v>0</v>
      </c>
    </row>
    <row r="27" spans="1:20" ht="56.25" customHeight="1" x14ac:dyDescent="0.25">
      <c r="A27" s="71" t="s">
        <v>74</v>
      </c>
      <c r="B27" s="73" t="s">
        <v>75</v>
      </c>
      <c r="C27" s="73"/>
      <c r="D27" s="73"/>
      <c r="E27" s="74">
        <v>43497</v>
      </c>
      <c r="F27" s="74">
        <v>43707</v>
      </c>
      <c r="G27" s="74">
        <v>43497</v>
      </c>
      <c r="H27" s="74"/>
      <c r="I27" s="75">
        <f>I28+I29</f>
        <v>0</v>
      </c>
      <c r="J27" s="75">
        <v>0</v>
      </c>
      <c r="K27" s="75">
        <f t="shared" ref="K27:O27" si="5">K28+K29</f>
        <v>0</v>
      </c>
      <c r="L27" s="75">
        <v>883.8</v>
      </c>
      <c r="M27" s="75">
        <f t="shared" si="5"/>
        <v>1767.6</v>
      </c>
      <c r="N27" s="75"/>
      <c r="O27" s="75">
        <f t="shared" si="5"/>
        <v>0</v>
      </c>
      <c r="P27" s="75"/>
      <c r="Q27" s="73"/>
      <c r="R27" s="163">
        <f t="shared" si="2"/>
        <v>1767.6</v>
      </c>
      <c r="S27" s="163">
        <f t="shared" si="3"/>
        <v>883.8</v>
      </c>
      <c r="T27" s="163">
        <f>Финансирование!AD26-'План реализации'!S27</f>
        <v>0</v>
      </c>
    </row>
    <row r="28" spans="1:20" ht="171" customHeight="1" x14ac:dyDescent="0.25">
      <c r="A28" s="71" t="s">
        <v>76</v>
      </c>
      <c r="B28" s="73" t="s">
        <v>262</v>
      </c>
      <c r="C28" s="73"/>
      <c r="D28" s="73" t="s">
        <v>288</v>
      </c>
      <c r="E28" s="74">
        <v>43497</v>
      </c>
      <c r="F28" s="74">
        <v>43707</v>
      </c>
      <c r="G28" s="74">
        <v>43497</v>
      </c>
      <c r="H28" s="74"/>
      <c r="I28" s="75">
        <v>0</v>
      </c>
      <c r="J28" s="75">
        <v>0</v>
      </c>
      <c r="K28" s="75">
        <v>0</v>
      </c>
      <c r="L28" s="75">
        <v>0</v>
      </c>
      <c r="M28" s="75">
        <v>883.8</v>
      </c>
      <c r="N28" s="75">
        <v>0</v>
      </c>
      <c r="O28" s="75">
        <v>0</v>
      </c>
      <c r="P28" s="75">
        <v>0</v>
      </c>
      <c r="Q28" s="157"/>
      <c r="R28" s="163">
        <f t="shared" si="2"/>
        <v>883.8</v>
      </c>
      <c r="S28" s="163">
        <f t="shared" si="3"/>
        <v>0</v>
      </c>
      <c r="T28" s="163">
        <f>Финансирование!AD27-'План реализации'!S28</f>
        <v>0</v>
      </c>
    </row>
    <row r="29" spans="1:20" ht="150" customHeight="1" x14ac:dyDescent="0.25">
      <c r="A29" s="71" t="s">
        <v>170</v>
      </c>
      <c r="B29" s="73" t="s">
        <v>78</v>
      </c>
      <c r="C29" s="73"/>
      <c r="D29" s="73" t="s">
        <v>289</v>
      </c>
      <c r="E29" s="74">
        <v>43497</v>
      </c>
      <c r="F29" s="74">
        <v>43677</v>
      </c>
      <c r="G29" s="74">
        <v>43497</v>
      </c>
      <c r="H29" s="74"/>
      <c r="I29" s="75">
        <v>0</v>
      </c>
      <c r="J29" s="75">
        <v>0</v>
      </c>
      <c r="K29" s="75">
        <v>0</v>
      </c>
      <c r="L29" s="75">
        <v>883.8</v>
      </c>
      <c r="M29" s="75">
        <v>883.8</v>
      </c>
      <c r="N29" s="75">
        <v>0</v>
      </c>
      <c r="O29" s="75">
        <v>0</v>
      </c>
      <c r="P29" s="75">
        <v>0</v>
      </c>
      <c r="Q29" s="157" t="s">
        <v>342</v>
      </c>
      <c r="R29" s="163">
        <f t="shared" si="2"/>
        <v>883.8</v>
      </c>
      <c r="S29" s="163">
        <f t="shared" si="3"/>
        <v>883.8</v>
      </c>
      <c r="T29" s="163">
        <f>Финансирование!AD28-'План реализации'!S29</f>
        <v>0</v>
      </c>
    </row>
    <row r="30" spans="1:20" ht="370.5" customHeight="1" x14ac:dyDescent="0.25">
      <c r="A30" s="71" t="s">
        <v>80</v>
      </c>
      <c r="B30" s="73" t="s">
        <v>256</v>
      </c>
      <c r="C30" s="73"/>
      <c r="D30" s="73" t="s">
        <v>290</v>
      </c>
      <c r="E30" s="74">
        <v>43474</v>
      </c>
      <c r="F30" s="74">
        <v>43830</v>
      </c>
      <c r="G30" s="74">
        <v>43474</v>
      </c>
      <c r="H30" s="74"/>
      <c r="I30" s="75">
        <v>810.1</v>
      </c>
      <c r="J30" s="75">
        <v>810.1</v>
      </c>
      <c r="K30" s="75">
        <v>3085.9</v>
      </c>
      <c r="L30" s="75">
        <v>3085.9</v>
      </c>
      <c r="M30" s="75">
        <f>M31</f>
        <v>40937.800000000003</v>
      </c>
      <c r="N30" s="75">
        <v>0</v>
      </c>
      <c r="O30" s="75">
        <v>13648.8</v>
      </c>
      <c r="P30" s="75">
        <v>0</v>
      </c>
      <c r="Q30" s="73"/>
      <c r="R30" s="163">
        <f t="shared" si="2"/>
        <v>58482.600000000006</v>
      </c>
      <c r="S30" s="163">
        <f t="shared" si="3"/>
        <v>3896</v>
      </c>
      <c r="T30" s="163">
        <f>Финансирование!AD29-'План реализации'!S30</f>
        <v>0</v>
      </c>
    </row>
    <row r="31" spans="1:20" ht="178.5" customHeight="1" x14ac:dyDescent="0.25">
      <c r="A31" s="71" t="s">
        <v>234</v>
      </c>
      <c r="B31" s="73" t="s">
        <v>291</v>
      </c>
      <c r="C31" s="73"/>
      <c r="D31" s="73" t="s">
        <v>292</v>
      </c>
      <c r="E31" s="74">
        <v>43474</v>
      </c>
      <c r="F31" s="74">
        <v>43830</v>
      </c>
      <c r="G31" s="74">
        <v>43474</v>
      </c>
      <c r="H31" s="74"/>
      <c r="I31" s="75">
        <v>810.1</v>
      </c>
      <c r="J31" s="75">
        <v>810.1</v>
      </c>
      <c r="K31" s="75">
        <v>3085.9</v>
      </c>
      <c r="L31" s="75">
        <v>3085.9</v>
      </c>
      <c r="M31" s="75">
        <v>40937.800000000003</v>
      </c>
      <c r="N31" s="159">
        <v>0</v>
      </c>
      <c r="O31" s="75">
        <v>13648.8</v>
      </c>
      <c r="P31" s="75">
        <v>0</v>
      </c>
      <c r="Q31" s="77"/>
      <c r="R31" s="163">
        <f t="shared" si="2"/>
        <v>58482.600000000006</v>
      </c>
      <c r="S31" s="163">
        <f t="shared" si="3"/>
        <v>3896</v>
      </c>
      <c r="T31" s="163">
        <f>Финансирование!AD30-'План реализации'!S31</f>
        <v>0</v>
      </c>
    </row>
    <row r="32" spans="1:20" ht="194.25" customHeight="1" x14ac:dyDescent="0.25">
      <c r="A32" s="71" t="s">
        <v>235</v>
      </c>
      <c r="B32" s="73" t="s">
        <v>293</v>
      </c>
      <c r="C32" s="73"/>
      <c r="D32" s="73" t="s">
        <v>257</v>
      </c>
      <c r="E32" s="74">
        <v>43647</v>
      </c>
      <c r="F32" s="74">
        <v>43769</v>
      </c>
      <c r="G32" s="74"/>
      <c r="H32" s="74"/>
      <c r="I32" s="75">
        <v>0</v>
      </c>
      <c r="J32" s="75">
        <v>0</v>
      </c>
      <c r="K32" s="75">
        <v>0</v>
      </c>
      <c r="L32" s="75">
        <v>0</v>
      </c>
      <c r="M32" s="75">
        <v>700</v>
      </c>
      <c r="N32" s="75">
        <v>0</v>
      </c>
      <c r="O32" s="75">
        <v>0</v>
      </c>
      <c r="P32" s="75">
        <v>0</v>
      </c>
      <c r="Q32" s="73" t="s">
        <v>405</v>
      </c>
      <c r="R32" s="163">
        <f t="shared" si="2"/>
        <v>700</v>
      </c>
      <c r="S32" s="163">
        <f t="shared" si="3"/>
        <v>0</v>
      </c>
      <c r="T32" s="163">
        <f>Финансирование!AD31-'План реализации'!S32</f>
        <v>0</v>
      </c>
    </row>
    <row r="33" spans="1:24" s="102" customFormat="1" ht="195.75" customHeight="1" x14ac:dyDescent="0.25">
      <c r="A33" s="71" t="s">
        <v>236</v>
      </c>
      <c r="B33" s="73" t="s">
        <v>294</v>
      </c>
      <c r="C33" s="73"/>
      <c r="D33" s="73" t="s">
        <v>257</v>
      </c>
      <c r="E33" s="74">
        <v>43770</v>
      </c>
      <c r="F33" s="74">
        <v>43798</v>
      </c>
      <c r="G33" s="74"/>
      <c r="H33" s="74"/>
      <c r="I33" s="75">
        <v>0</v>
      </c>
      <c r="J33" s="75">
        <v>0</v>
      </c>
      <c r="K33" s="75">
        <v>0</v>
      </c>
      <c r="L33" s="75">
        <v>0</v>
      </c>
      <c r="M33" s="75">
        <v>0</v>
      </c>
      <c r="N33" s="75">
        <v>0</v>
      </c>
      <c r="O33" s="75">
        <v>250</v>
      </c>
      <c r="P33" s="75"/>
      <c r="Q33" s="73" t="s">
        <v>386</v>
      </c>
      <c r="R33" s="163">
        <f t="shared" si="2"/>
        <v>250</v>
      </c>
      <c r="S33" s="163">
        <f t="shared" si="3"/>
        <v>0</v>
      </c>
      <c r="T33" s="163">
        <f>Финансирование!AD32-'План реализации'!S33</f>
        <v>0</v>
      </c>
    </row>
    <row r="34" spans="1:24" ht="213.75" customHeight="1" x14ac:dyDescent="0.25">
      <c r="A34" s="71" t="s">
        <v>237</v>
      </c>
      <c r="B34" s="73" t="s">
        <v>295</v>
      </c>
      <c r="C34" s="73"/>
      <c r="D34" s="73" t="s">
        <v>257</v>
      </c>
      <c r="E34" s="74">
        <v>43647</v>
      </c>
      <c r="F34" s="74">
        <v>43769</v>
      </c>
      <c r="G34" s="74"/>
      <c r="H34" s="74"/>
      <c r="I34" s="75">
        <v>0</v>
      </c>
      <c r="J34" s="75">
        <v>0</v>
      </c>
      <c r="K34" s="75">
        <v>0</v>
      </c>
      <c r="L34" s="75">
        <v>0</v>
      </c>
      <c r="M34" s="75">
        <v>283.39999999999998</v>
      </c>
      <c r="N34" s="75">
        <v>0</v>
      </c>
      <c r="O34" s="75">
        <v>0</v>
      </c>
      <c r="P34" s="75">
        <v>0</v>
      </c>
      <c r="Q34" s="73" t="s">
        <v>405</v>
      </c>
      <c r="R34" s="163">
        <f t="shared" si="2"/>
        <v>283.39999999999998</v>
      </c>
      <c r="S34" s="163">
        <f t="shared" si="3"/>
        <v>0</v>
      </c>
      <c r="T34" s="163">
        <f>Финансирование!AD33-'План реализации'!S34</f>
        <v>0</v>
      </c>
    </row>
    <row r="35" spans="1:24" s="1" customFormat="1" ht="155.25" customHeight="1" x14ac:dyDescent="0.25">
      <c r="A35" s="71" t="s">
        <v>84</v>
      </c>
      <c r="B35" s="73" t="s">
        <v>85</v>
      </c>
      <c r="C35" s="73"/>
      <c r="D35" s="73" t="s">
        <v>189</v>
      </c>
      <c r="E35" s="74">
        <v>43474</v>
      </c>
      <c r="F35" s="74">
        <v>43553</v>
      </c>
      <c r="G35" s="74">
        <v>43474</v>
      </c>
      <c r="H35" s="74"/>
      <c r="I35" s="75">
        <v>0</v>
      </c>
      <c r="J35" s="75">
        <v>0</v>
      </c>
      <c r="K35" s="75">
        <v>24.8</v>
      </c>
      <c r="L35" s="75">
        <v>24.8</v>
      </c>
      <c r="M35" s="75">
        <v>0</v>
      </c>
      <c r="N35" s="75">
        <v>0</v>
      </c>
      <c r="O35" s="75">
        <v>0</v>
      </c>
      <c r="P35" s="75">
        <v>0</v>
      </c>
      <c r="Q35" s="73" t="s">
        <v>332</v>
      </c>
      <c r="R35" s="163">
        <f t="shared" si="2"/>
        <v>24.8</v>
      </c>
      <c r="S35" s="163">
        <f t="shared" si="3"/>
        <v>24.8</v>
      </c>
      <c r="T35" s="163">
        <f>Финансирование!AD34-'План реализации'!S35</f>
        <v>0</v>
      </c>
    </row>
    <row r="36" spans="1:24" ht="39.75" customHeight="1" x14ac:dyDescent="0.25">
      <c r="A36" s="5" t="s">
        <v>86</v>
      </c>
      <c r="B36" s="263" t="s">
        <v>87</v>
      </c>
      <c r="C36" s="264"/>
      <c r="D36" s="265"/>
      <c r="E36" s="3"/>
      <c r="F36" s="3"/>
      <c r="G36" s="3"/>
      <c r="H36" s="3"/>
      <c r="I36" s="69">
        <f t="shared" ref="I36:P36" si="6">I37+I39+I44+I45+I46</f>
        <v>331.40000000000003</v>
      </c>
      <c r="J36" s="69">
        <v>331.4</v>
      </c>
      <c r="K36" s="69">
        <f t="shared" si="6"/>
        <v>1749.5</v>
      </c>
      <c r="L36" s="69">
        <f t="shared" si="6"/>
        <v>1649.5000000000002</v>
      </c>
      <c r="M36" s="69">
        <f>M37+M39</f>
        <v>19912.800000000003</v>
      </c>
      <c r="N36" s="69">
        <f t="shared" si="6"/>
        <v>0</v>
      </c>
      <c r="O36" s="69">
        <f t="shared" si="6"/>
        <v>5669.7</v>
      </c>
      <c r="P36" s="69">
        <f t="shared" si="6"/>
        <v>0</v>
      </c>
      <c r="Q36" s="3"/>
      <c r="R36" s="163">
        <f>I36+K36+M36+O36</f>
        <v>27663.400000000005</v>
      </c>
      <c r="S36" s="163">
        <f t="shared" si="3"/>
        <v>1980.9</v>
      </c>
      <c r="T36" s="163">
        <f>Финансирование!AD35-'План реализации'!S36</f>
        <v>0</v>
      </c>
    </row>
    <row r="37" spans="1:24" ht="118.5" customHeight="1" x14ac:dyDescent="0.25">
      <c r="A37" s="71" t="s">
        <v>173</v>
      </c>
      <c r="B37" s="72" t="s">
        <v>212</v>
      </c>
      <c r="C37" s="73"/>
      <c r="D37" s="258" t="s">
        <v>296</v>
      </c>
      <c r="E37" s="74">
        <v>43556</v>
      </c>
      <c r="F37" s="74">
        <v>43830</v>
      </c>
      <c r="G37" s="74">
        <v>43556</v>
      </c>
      <c r="H37" s="73"/>
      <c r="I37" s="75">
        <v>0</v>
      </c>
      <c r="J37" s="75">
        <v>0</v>
      </c>
      <c r="K37" s="75">
        <f>K38</f>
        <v>100</v>
      </c>
      <c r="L37" s="75">
        <f t="shared" ref="L37:P37" si="7">L38</f>
        <v>266.10000000000002</v>
      </c>
      <c r="M37" s="75">
        <f t="shared" si="7"/>
        <v>2371.9</v>
      </c>
      <c r="N37" s="75">
        <f t="shared" si="7"/>
        <v>0</v>
      </c>
      <c r="O37" s="75">
        <f t="shared" si="7"/>
        <v>916.5</v>
      </c>
      <c r="P37" s="75">
        <f t="shared" si="7"/>
        <v>0</v>
      </c>
      <c r="Q37" s="73"/>
      <c r="R37" s="163">
        <f t="shared" si="2"/>
        <v>3388.4</v>
      </c>
      <c r="S37" s="163">
        <f t="shared" si="3"/>
        <v>266.10000000000002</v>
      </c>
      <c r="T37" s="163">
        <f>Финансирование!AD36-'План реализации'!S37</f>
        <v>0</v>
      </c>
    </row>
    <row r="38" spans="1:24" ht="132" customHeight="1" x14ac:dyDescent="0.25">
      <c r="A38" s="131" t="s">
        <v>213</v>
      </c>
      <c r="B38" s="103" t="s">
        <v>214</v>
      </c>
      <c r="C38" s="73"/>
      <c r="D38" s="259"/>
      <c r="E38" s="74">
        <f>E37</f>
        <v>43556</v>
      </c>
      <c r="F38" s="74">
        <f>F37</f>
        <v>43830</v>
      </c>
      <c r="G38" s="74">
        <f>G37</f>
        <v>43556</v>
      </c>
      <c r="H38" s="74"/>
      <c r="I38" s="75">
        <v>0</v>
      </c>
      <c r="J38" s="75">
        <v>0</v>
      </c>
      <c r="K38" s="75">
        <v>100</v>
      </c>
      <c r="L38" s="75">
        <v>266.10000000000002</v>
      </c>
      <c r="M38" s="75">
        <v>2371.9</v>
      </c>
      <c r="N38" s="75">
        <v>0</v>
      </c>
      <c r="O38" s="75">
        <v>916.5</v>
      </c>
      <c r="P38" s="75">
        <v>0</v>
      </c>
      <c r="Q38" s="73" t="s">
        <v>345</v>
      </c>
      <c r="R38" s="163">
        <f t="shared" si="2"/>
        <v>3388.4</v>
      </c>
      <c r="S38" s="163">
        <f t="shared" si="3"/>
        <v>266.10000000000002</v>
      </c>
      <c r="T38" s="163">
        <f>Финансирование!AD37-'План реализации'!S38</f>
        <v>0</v>
      </c>
    </row>
    <row r="39" spans="1:24" ht="380.25" customHeight="1" x14ac:dyDescent="0.25">
      <c r="A39" s="71" t="s">
        <v>174</v>
      </c>
      <c r="B39" s="72" t="s">
        <v>255</v>
      </c>
      <c r="C39" s="72"/>
      <c r="D39" s="161" t="s">
        <v>425</v>
      </c>
      <c r="E39" s="74">
        <v>43474</v>
      </c>
      <c r="F39" s="74">
        <v>43830</v>
      </c>
      <c r="G39" s="74">
        <v>43474</v>
      </c>
      <c r="H39" s="74"/>
      <c r="I39" s="75">
        <f>I40+I41+I42+I43</f>
        <v>331.40000000000003</v>
      </c>
      <c r="J39" s="75">
        <f t="shared" ref="J39:P39" si="8">J40+J41+J42+J43</f>
        <v>331.40000000000003</v>
      </c>
      <c r="K39" s="75">
        <f t="shared" si="8"/>
        <v>1386.3</v>
      </c>
      <c r="L39" s="75">
        <f t="shared" si="8"/>
        <v>1120.2</v>
      </c>
      <c r="M39" s="75">
        <f t="shared" si="8"/>
        <v>17540.900000000001</v>
      </c>
      <c r="N39" s="75">
        <f t="shared" si="8"/>
        <v>0</v>
      </c>
      <c r="O39" s="75">
        <f t="shared" si="8"/>
        <v>4456.3999999999996</v>
      </c>
      <c r="P39" s="75">
        <f t="shared" si="8"/>
        <v>0</v>
      </c>
      <c r="Q39" s="184" t="s">
        <v>393</v>
      </c>
      <c r="R39" s="163">
        <f t="shared" si="2"/>
        <v>23715</v>
      </c>
      <c r="S39" s="163">
        <f t="shared" si="3"/>
        <v>1451.6000000000001</v>
      </c>
      <c r="T39" s="163">
        <f>Финансирование!AD38-'План реализации'!S39</f>
        <v>0</v>
      </c>
    </row>
    <row r="40" spans="1:24" ht="181.5" customHeight="1" x14ac:dyDescent="0.25">
      <c r="A40" s="110" t="s">
        <v>215</v>
      </c>
      <c r="B40" s="72" t="s">
        <v>214</v>
      </c>
      <c r="C40" s="73"/>
      <c r="D40" s="160" t="s">
        <v>424</v>
      </c>
      <c r="E40" s="74">
        <v>43474</v>
      </c>
      <c r="F40" s="74">
        <v>43830</v>
      </c>
      <c r="G40" s="74">
        <v>43474</v>
      </c>
      <c r="H40" s="74"/>
      <c r="I40" s="75">
        <v>309.10000000000002</v>
      </c>
      <c r="J40" s="75">
        <v>309.10000000000002</v>
      </c>
      <c r="K40" s="75">
        <v>1259.5</v>
      </c>
      <c r="L40" s="75">
        <v>993.4</v>
      </c>
      <c r="M40" s="75">
        <v>14000</v>
      </c>
      <c r="N40" s="75">
        <v>0</v>
      </c>
      <c r="O40" s="75">
        <v>4431.3999999999996</v>
      </c>
      <c r="P40" s="75">
        <v>0</v>
      </c>
      <c r="Q40" s="73" t="s">
        <v>346</v>
      </c>
      <c r="R40" s="163">
        <f t="shared" si="2"/>
        <v>20000</v>
      </c>
      <c r="S40" s="163">
        <f t="shared" si="3"/>
        <v>1302.5</v>
      </c>
      <c r="T40" s="163">
        <f>Финансирование!AD39-'План реализации'!S40</f>
        <v>0</v>
      </c>
    </row>
    <row r="41" spans="1:24" ht="168" customHeight="1" x14ac:dyDescent="0.25">
      <c r="A41" s="110" t="s">
        <v>216</v>
      </c>
      <c r="B41" s="72" t="s">
        <v>217</v>
      </c>
      <c r="C41" s="73"/>
      <c r="D41" s="250" t="s">
        <v>347</v>
      </c>
      <c r="E41" s="74">
        <v>43647</v>
      </c>
      <c r="F41" s="74">
        <v>43739</v>
      </c>
      <c r="G41" s="74"/>
      <c r="H41" s="74"/>
      <c r="I41" s="75">
        <v>0</v>
      </c>
      <c r="J41" s="75">
        <v>0</v>
      </c>
      <c r="K41" s="75">
        <v>0</v>
      </c>
      <c r="L41" s="75">
        <v>0</v>
      </c>
      <c r="M41" s="75">
        <v>2900</v>
      </c>
      <c r="N41" s="75">
        <v>0</v>
      </c>
      <c r="O41" s="75">
        <v>0</v>
      </c>
      <c r="P41" s="75">
        <v>0</v>
      </c>
      <c r="Q41" s="73" t="s">
        <v>401</v>
      </c>
      <c r="R41" s="163">
        <f t="shared" si="2"/>
        <v>2900</v>
      </c>
      <c r="S41" s="163">
        <f t="shared" si="3"/>
        <v>0</v>
      </c>
      <c r="T41" s="163">
        <f>Финансирование!AD40-'План реализации'!S41</f>
        <v>0</v>
      </c>
    </row>
    <row r="42" spans="1:24" ht="189.75" customHeight="1" x14ac:dyDescent="0.25">
      <c r="A42" s="72" t="s">
        <v>218</v>
      </c>
      <c r="B42" s="72" t="s">
        <v>219</v>
      </c>
      <c r="C42" s="72"/>
      <c r="D42" s="250"/>
      <c r="E42" s="74">
        <v>43556</v>
      </c>
      <c r="F42" s="74">
        <v>43739</v>
      </c>
      <c r="G42" s="74">
        <v>43556</v>
      </c>
      <c r="H42" s="74"/>
      <c r="I42" s="75">
        <v>22.3</v>
      </c>
      <c r="J42" s="75">
        <v>22.3</v>
      </c>
      <c r="K42" s="75">
        <v>101.8</v>
      </c>
      <c r="L42" s="75">
        <v>101.8</v>
      </c>
      <c r="M42" s="75">
        <v>590.9</v>
      </c>
      <c r="N42" s="75">
        <v>0</v>
      </c>
      <c r="O42" s="75">
        <v>0</v>
      </c>
      <c r="P42" s="75">
        <v>0</v>
      </c>
      <c r="Q42" s="73" t="s">
        <v>394</v>
      </c>
      <c r="R42" s="163">
        <f t="shared" si="2"/>
        <v>715</v>
      </c>
      <c r="S42" s="163">
        <f t="shared" si="3"/>
        <v>124.1</v>
      </c>
      <c r="T42" s="163">
        <f>Финансирование!AD41-'План реализации'!S42</f>
        <v>0</v>
      </c>
    </row>
    <row r="43" spans="1:24" ht="92.25" customHeight="1" x14ac:dyDescent="0.25">
      <c r="A43" s="110" t="s">
        <v>220</v>
      </c>
      <c r="B43" s="72" t="s">
        <v>253</v>
      </c>
      <c r="C43" s="73"/>
      <c r="D43" s="160"/>
      <c r="E43" s="74">
        <v>43556</v>
      </c>
      <c r="F43" s="74">
        <v>43826</v>
      </c>
      <c r="G43" s="74">
        <v>43556</v>
      </c>
      <c r="H43" s="74"/>
      <c r="I43" s="75">
        <v>0</v>
      </c>
      <c r="J43" s="75">
        <v>0</v>
      </c>
      <c r="K43" s="75">
        <v>25</v>
      </c>
      <c r="L43" s="75">
        <v>25</v>
      </c>
      <c r="M43" s="75">
        <v>50</v>
      </c>
      <c r="N43" s="159">
        <v>0</v>
      </c>
      <c r="O43" s="75">
        <v>25</v>
      </c>
      <c r="P43" s="75">
        <v>0</v>
      </c>
      <c r="Q43" s="73" t="s">
        <v>348</v>
      </c>
      <c r="R43" s="163">
        <f t="shared" si="2"/>
        <v>100</v>
      </c>
      <c r="S43" s="163">
        <f t="shared" si="3"/>
        <v>25</v>
      </c>
      <c r="T43" s="163">
        <f>Финансирование!AD42-'План реализации'!S43</f>
        <v>0</v>
      </c>
    </row>
    <row r="44" spans="1:24" ht="114.75" x14ac:dyDescent="0.25">
      <c r="A44" s="71" t="s">
        <v>230</v>
      </c>
      <c r="B44" s="73" t="s">
        <v>190</v>
      </c>
      <c r="C44" s="73"/>
      <c r="D44" s="73" t="s">
        <v>191</v>
      </c>
      <c r="E44" s="74">
        <v>43739</v>
      </c>
      <c r="F44" s="74">
        <v>43829</v>
      </c>
      <c r="G44" s="74"/>
      <c r="H44" s="74"/>
      <c r="I44" s="75">
        <v>0</v>
      </c>
      <c r="J44" s="75">
        <v>0</v>
      </c>
      <c r="K44" s="75">
        <v>0</v>
      </c>
      <c r="L44" s="75">
        <v>0</v>
      </c>
      <c r="M44" s="75">
        <v>0</v>
      </c>
      <c r="N44" s="75">
        <v>0</v>
      </c>
      <c r="O44" s="75">
        <v>84.8</v>
      </c>
      <c r="P44" s="75">
        <v>0</v>
      </c>
      <c r="Q44" s="73" t="s">
        <v>406</v>
      </c>
      <c r="R44" s="163">
        <f t="shared" si="2"/>
        <v>84.8</v>
      </c>
      <c r="S44" s="163">
        <f t="shared" si="3"/>
        <v>0</v>
      </c>
      <c r="T44" s="163">
        <f>Финансирование!AD43-'План реализации'!S44</f>
        <v>0</v>
      </c>
    </row>
    <row r="45" spans="1:24" ht="145.5" customHeight="1" x14ac:dyDescent="0.25">
      <c r="A45" s="71" t="s">
        <v>231</v>
      </c>
      <c r="B45" s="73" t="s">
        <v>169</v>
      </c>
      <c r="C45" s="73"/>
      <c r="D45" s="73" t="s">
        <v>192</v>
      </c>
      <c r="E45" s="74">
        <v>43739</v>
      </c>
      <c r="F45" s="74">
        <v>43829</v>
      </c>
      <c r="G45" s="74"/>
      <c r="H45" s="74"/>
      <c r="I45" s="75">
        <v>0</v>
      </c>
      <c r="J45" s="75">
        <v>0</v>
      </c>
      <c r="K45" s="75">
        <v>0</v>
      </c>
      <c r="L45" s="75">
        <v>0</v>
      </c>
      <c r="M45" s="75">
        <v>0</v>
      </c>
      <c r="N45" s="75">
        <v>0</v>
      </c>
      <c r="O45" s="75">
        <v>212</v>
      </c>
      <c r="P45" s="75">
        <v>0</v>
      </c>
      <c r="Q45" s="95" t="s">
        <v>406</v>
      </c>
      <c r="R45" s="163">
        <f t="shared" si="2"/>
        <v>212</v>
      </c>
      <c r="S45" s="163">
        <f t="shared" si="3"/>
        <v>0</v>
      </c>
      <c r="T45" s="163">
        <f>Финансирование!AD44-'План реализации'!S45</f>
        <v>0</v>
      </c>
    </row>
    <row r="46" spans="1:24" ht="166.5" customHeight="1" x14ac:dyDescent="0.25">
      <c r="A46" s="71" t="s">
        <v>90</v>
      </c>
      <c r="B46" s="72" t="s">
        <v>258</v>
      </c>
      <c r="C46" s="73"/>
      <c r="D46" s="73" t="s">
        <v>259</v>
      </c>
      <c r="E46" s="74" t="s">
        <v>297</v>
      </c>
      <c r="F46" s="74">
        <v>43829</v>
      </c>
      <c r="G46" s="74" t="s">
        <v>297</v>
      </c>
      <c r="H46" s="74"/>
      <c r="I46" s="75">
        <v>0</v>
      </c>
      <c r="J46" s="75">
        <v>0</v>
      </c>
      <c r="K46" s="75">
        <v>263.2</v>
      </c>
      <c r="L46" s="75">
        <v>263.2</v>
      </c>
      <c r="M46" s="75">
        <v>0</v>
      </c>
      <c r="N46" s="75">
        <v>0</v>
      </c>
      <c r="O46" s="75">
        <v>0</v>
      </c>
      <c r="P46" s="75">
        <v>0</v>
      </c>
      <c r="Q46" s="73"/>
      <c r="R46" s="163">
        <f t="shared" si="2"/>
        <v>263.2</v>
      </c>
      <c r="S46" s="163">
        <f t="shared" si="3"/>
        <v>263.2</v>
      </c>
      <c r="T46" s="163">
        <f>Финансирование!AD45-'План реализации'!S46</f>
        <v>0</v>
      </c>
    </row>
    <row r="47" spans="1:24" ht="39" customHeight="1" x14ac:dyDescent="0.25">
      <c r="A47" s="5" t="s">
        <v>92</v>
      </c>
      <c r="B47" s="252" t="s">
        <v>93</v>
      </c>
      <c r="C47" s="252"/>
      <c r="D47" s="252"/>
      <c r="E47" s="182"/>
      <c r="F47" s="182"/>
      <c r="G47" s="182"/>
      <c r="H47" s="182"/>
      <c r="I47" s="69">
        <f>I48+I53+I54+I55+I56+I57+I58</f>
        <v>15211.500000000002</v>
      </c>
      <c r="J47" s="69">
        <f>J48+J53+J54+J55+J56+J57+J58</f>
        <v>15211.500000000002</v>
      </c>
      <c r="K47" s="69">
        <f>K48+K53+K54+K55+K56+K57+K58</f>
        <v>198602.69999999998</v>
      </c>
      <c r="L47" s="69">
        <f>L48+L53+L54+L55+L56+L57+L58</f>
        <v>198625.80000000002</v>
      </c>
      <c r="M47" s="69">
        <f t="shared" ref="M47:O47" si="9">M48+M53+M54+M55+M56+M57+M58</f>
        <v>741110.8</v>
      </c>
      <c r="N47" s="69">
        <f t="shared" si="9"/>
        <v>0</v>
      </c>
      <c r="O47" s="69">
        <f t="shared" si="9"/>
        <v>827382.4</v>
      </c>
      <c r="P47" s="69">
        <f t="shared" ref="P47" si="10">P48+P53+P54+P55+P56+P57+P58</f>
        <v>0</v>
      </c>
      <c r="Q47" s="3"/>
      <c r="R47" s="163">
        <f>I47+K47+M47+O47</f>
        <v>1782307.4</v>
      </c>
      <c r="S47" s="163">
        <f>J47+L47+N47+P47</f>
        <v>213837.30000000002</v>
      </c>
      <c r="T47" s="163">
        <f>Финансирование!AD46-'План реализации'!S47</f>
        <v>1.9999999960418791E-2</v>
      </c>
      <c r="W47" s="163">
        <v>1782307.4</v>
      </c>
      <c r="X47" s="163">
        <f>W47-R47</f>
        <v>0</v>
      </c>
    </row>
    <row r="48" spans="1:24" ht="409.5" customHeight="1" x14ac:dyDescent="0.25">
      <c r="A48" s="255" t="s">
        <v>94</v>
      </c>
      <c r="B48" s="254" t="s">
        <v>193</v>
      </c>
      <c r="C48" s="254"/>
      <c r="D48" s="254" t="s">
        <v>159</v>
      </c>
      <c r="E48" s="253">
        <v>43474</v>
      </c>
      <c r="F48" s="253">
        <v>43830</v>
      </c>
      <c r="G48" s="253">
        <v>43474</v>
      </c>
      <c r="H48" s="253"/>
      <c r="I48" s="256">
        <f>I50+I51+I52</f>
        <v>9085.6</v>
      </c>
      <c r="J48" s="256">
        <f t="shared" ref="J48:P48" si="11">J50+J51+J52</f>
        <v>9085.6</v>
      </c>
      <c r="K48" s="256">
        <f t="shared" si="11"/>
        <v>190473</v>
      </c>
      <c r="L48" s="256">
        <f t="shared" si="11"/>
        <v>190473</v>
      </c>
      <c r="M48" s="256">
        <f t="shared" si="11"/>
        <v>723344.60000000009</v>
      </c>
      <c r="N48" s="256">
        <f t="shared" si="11"/>
        <v>0</v>
      </c>
      <c r="O48" s="256">
        <f t="shared" si="11"/>
        <v>816903.6</v>
      </c>
      <c r="P48" s="256">
        <f t="shared" si="11"/>
        <v>0</v>
      </c>
      <c r="Q48" s="250" t="s">
        <v>360</v>
      </c>
      <c r="R48" s="163">
        <f t="shared" si="2"/>
        <v>1739806.8</v>
      </c>
      <c r="S48" s="163">
        <f t="shared" si="3"/>
        <v>199558.6</v>
      </c>
      <c r="T48" s="163">
        <f>Финансирование!AD47-'План реализации'!S48</f>
        <v>-2.0000000018626451E-2</v>
      </c>
    </row>
    <row r="49" spans="1:20" ht="372" customHeight="1" x14ac:dyDescent="0.25">
      <c r="A49" s="255"/>
      <c r="B49" s="254"/>
      <c r="C49" s="254"/>
      <c r="D49" s="254"/>
      <c r="E49" s="254"/>
      <c r="F49" s="254"/>
      <c r="G49" s="254"/>
      <c r="H49" s="254"/>
      <c r="I49" s="256"/>
      <c r="J49" s="256"/>
      <c r="K49" s="256"/>
      <c r="L49" s="256"/>
      <c r="M49" s="256"/>
      <c r="N49" s="256"/>
      <c r="O49" s="256"/>
      <c r="P49" s="256"/>
      <c r="Q49" s="250"/>
      <c r="R49" s="163">
        <f t="shared" si="2"/>
        <v>0</v>
      </c>
      <c r="S49" s="163">
        <f t="shared" si="3"/>
        <v>0</v>
      </c>
      <c r="T49" s="163">
        <f>Финансирование!AD48-'План реализации'!S49</f>
        <v>0</v>
      </c>
    </row>
    <row r="50" spans="1:20" x14ac:dyDescent="0.25">
      <c r="A50" s="2"/>
      <c r="B50" s="3" t="s">
        <v>160</v>
      </c>
      <c r="C50" s="3"/>
      <c r="D50" s="3"/>
      <c r="E50" s="3"/>
      <c r="F50" s="3"/>
      <c r="G50" s="3"/>
      <c r="H50" s="4"/>
      <c r="I50" s="70">
        <v>9085.6</v>
      </c>
      <c r="J50" s="70">
        <v>9085.6</v>
      </c>
      <c r="K50" s="70">
        <v>108955.9</v>
      </c>
      <c r="L50" s="70">
        <v>108955.9</v>
      </c>
      <c r="M50" s="70">
        <v>604399.80000000005</v>
      </c>
      <c r="N50" s="70">
        <v>0</v>
      </c>
      <c r="O50" s="70">
        <v>701829.5</v>
      </c>
      <c r="P50" s="70">
        <v>0</v>
      </c>
      <c r="Q50" s="3"/>
      <c r="R50" s="163">
        <f t="shared" si="2"/>
        <v>1424270.8</v>
      </c>
      <c r="S50" s="163">
        <f t="shared" si="3"/>
        <v>118041.5</v>
      </c>
      <c r="T50" s="163"/>
    </row>
    <row r="51" spans="1:20" x14ac:dyDescent="0.25">
      <c r="A51" s="2"/>
      <c r="B51" s="3"/>
      <c r="C51" s="3"/>
      <c r="D51" s="3"/>
      <c r="E51" s="3"/>
      <c r="F51" s="3"/>
      <c r="G51" s="3"/>
      <c r="H51" s="4"/>
      <c r="I51" s="70">
        <v>0</v>
      </c>
      <c r="J51" s="70">
        <v>0</v>
      </c>
      <c r="K51" s="70">
        <v>22848.9</v>
      </c>
      <c r="L51" s="70">
        <v>22848.9</v>
      </c>
      <c r="M51" s="70">
        <v>31474.400000000001</v>
      </c>
      <c r="N51" s="70">
        <v>0</v>
      </c>
      <c r="O51" s="70">
        <v>21405.9</v>
      </c>
      <c r="P51" s="70">
        <v>0</v>
      </c>
      <c r="Q51" s="3"/>
      <c r="R51" s="163">
        <f t="shared" si="2"/>
        <v>75729.200000000012</v>
      </c>
      <c r="S51" s="163">
        <f t="shared" si="3"/>
        <v>22848.9</v>
      </c>
      <c r="T51" s="163"/>
    </row>
    <row r="52" spans="1:20" ht="24.75" customHeight="1" x14ac:dyDescent="0.25">
      <c r="A52" s="2"/>
      <c r="B52" s="3" t="s">
        <v>161</v>
      </c>
      <c r="C52" s="3"/>
      <c r="D52" s="3"/>
      <c r="E52" s="3"/>
      <c r="F52" s="3"/>
      <c r="G52" s="3"/>
      <c r="H52" s="4"/>
      <c r="I52" s="70">
        <v>0</v>
      </c>
      <c r="J52" s="70">
        <v>0</v>
      </c>
      <c r="K52" s="70">
        <v>58668.2</v>
      </c>
      <c r="L52" s="70">
        <v>58668.2</v>
      </c>
      <c r="M52" s="70">
        <v>87470.399999999994</v>
      </c>
      <c r="N52" s="70">
        <v>0</v>
      </c>
      <c r="O52" s="70">
        <v>93668.2</v>
      </c>
      <c r="P52" s="70">
        <v>0</v>
      </c>
      <c r="Q52" s="3"/>
      <c r="R52" s="163">
        <f t="shared" si="2"/>
        <v>239806.8</v>
      </c>
      <c r="S52" s="163">
        <f t="shared" si="3"/>
        <v>58668.2</v>
      </c>
      <c r="T52" s="163"/>
    </row>
    <row r="53" spans="1:20" s="1" customFormat="1" ht="249" customHeight="1" x14ac:dyDescent="0.25">
      <c r="A53" s="2" t="s">
        <v>97</v>
      </c>
      <c r="B53" s="3" t="s">
        <v>98</v>
      </c>
      <c r="C53" s="3"/>
      <c r="D53" s="3" t="s">
        <v>159</v>
      </c>
      <c r="E53" s="4">
        <v>43474</v>
      </c>
      <c r="F53" s="4">
        <v>43830</v>
      </c>
      <c r="G53" s="4">
        <v>43474</v>
      </c>
      <c r="H53" s="4"/>
      <c r="I53" s="70">
        <v>31.2</v>
      </c>
      <c r="J53" s="70">
        <v>31.2</v>
      </c>
      <c r="K53" s="70">
        <v>36.4</v>
      </c>
      <c r="L53" s="162">
        <v>41.6</v>
      </c>
      <c r="M53" s="70">
        <v>67.599999999999994</v>
      </c>
      <c r="N53" s="70">
        <v>0</v>
      </c>
      <c r="O53" s="70">
        <v>26</v>
      </c>
      <c r="P53" s="70">
        <v>0</v>
      </c>
      <c r="Q53" s="3" t="s">
        <v>361</v>
      </c>
      <c r="R53" s="163">
        <f t="shared" si="2"/>
        <v>161.19999999999999</v>
      </c>
      <c r="S53" s="163">
        <f t="shared" si="3"/>
        <v>72.8</v>
      </c>
      <c r="T53" s="163">
        <f>Финансирование!AD49-'План реализации'!S53</f>
        <v>4.0000000000006253E-2</v>
      </c>
    </row>
    <row r="54" spans="1:20" ht="336.75" customHeight="1" x14ac:dyDescent="0.25">
      <c r="A54" s="2" t="s">
        <v>179</v>
      </c>
      <c r="B54" s="3" t="s">
        <v>180</v>
      </c>
      <c r="C54" s="3"/>
      <c r="D54" s="3" t="s">
        <v>159</v>
      </c>
      <c r="E54" s="4">
        <v>43474</v>
      </c>
      <c r="F54" s="4">
        <v>43830</v>
      </c>
      <c r="G54" s="4"/>
      <c r="H54" s="4"/>
      <c r="I54" s="70">
        <v>0</v>
      </c>
      <c r="J54" s="70">
        <v>0</v>
      </c>
      <c r="K54" s="70">
        <v>363</v>
      </c>
      <c r="L54" s="162">
        <v>363</v>
      </c>
      <c r="M54" s="70">
        <v>1188</v>
      </c>
      <c r="N54" s="70">
        <v>0</v>
      </c>
      <c r="O54" s="70">
        <v>924</v>
      </c>
      <c r="P54" s="70">
        <v>0</v>
      </c>
      <c r="Q54" s="3" t="s">
        <v>362</v>
      </c>
      <c r="R54" s="163">
        <f t="shared" si="2"/>
        <v>2475</v>
      </c>
      <c r="S54" s="163">
        <f t="shared" si="3"/>
        <v>363</v>
      </c>
      <c r="T54" s="163">
        <f>Финансирование!AD50-'План реализации'!S54</f>
        <v>0</v>
      </c>
    </row>
    <row r="55" spans="1:20" ht="193.5" customHeight="1" x14ac:dyDescent="0.25">
      <c r="A55" s="2" t="s">
        <v>100</v>
      </c>
      <c r="B55" s="3" t="s">
        <v>101</v>
      </c>
      <c r="C55" s="3"/>
      <c r="D55" s="3" t="s">
        <v>395</v>
      </c>
      <c r="E55" s="4">
        <v>43647</v>
      </c>
      <c r="F55" s="4">
        <v>43738</v>
      </c>
      <c r="G55" s="4"/>
      <c r="H55" s="4"/>
      <c r="I55" s="70">
        <v>0</v>
      </c>
      <c r="J55" s="70">
        <v>0</v>
      </c>
      <c r="K55" s="70">
        <v>0</v>
      </c>
      <c r="L55" s="70">
        <v>0</v>
      </c>
      <c r="M55" s="70">
        <v>1650</v>
      </c>
      <c r="N55" s="70">
        <v>0</v>
      </c>
      <c r="O55" s="70">
        <v>0</v>
      </c>
      <c r="P55" s="70">
        <v>0</v>
      </c>
      <c r="Q55" s="3" t="s">
        <v>367</v>
      </c>
      <c r="R55" s="163">
        <f t="shared" si="2"/>
        <v>1650</v>
      </c>
      <c r="S55" s="163">
        <f t="shared" si="3"/>
        <v>0</v>
      </c>
      <c r="T55" s="163">
        <f>Финансирование!AD51-'План реализации'!S55</f>
        <v>0</v>
      </c>
    </row>
    <row r="56" spans="1:20" ht="175.5" customHeight="1" x14ac:dyDescent="0.25">
      <c r="A56" s="2" t="s">
        <v>102</v>
      </c>
      <c r="B56" s="3" t="s">
        <v>298</v>
      </c>
      <c r="C56" s="3"/>
      <c r="D56" s="3" t="s">
        <v>396</v>
      </c>
      <c r="E56" s="4">
        <v>43647</v>
      </c>
      <c r="F56" s="4">
        <v>43738</v>
      </c>
      <c r="G56" s="4"/>
      <c r="H56" s="4"/>
      <c r="I56" s="70">
        <v>0</v>
      </c>
      <c r="J56" s="70">
        <v>0</v>
      </c>
      <c r="K56" s="70">
        <v>0</v>
      </c>
      <c r="L56" s="70">
        <v>0</v>
      </c>
      <c r="M56" s="70">
        <v>50</v>
      </c>
      <c r="N56" s="70">
        <v>0</v>
      </c>
      <c r="O56" s="70">
        <v>0</v>
      </c>
      <c r="P56" s="70">
        <v>0</v>
      </c>
      <c r="Q56" s="3" t="s">
        <v>368</v>
      </c>
      <c r="R56" s="163">
        <f t="shared" si="2"/>
        <v>50</v>
      </c>
      <c r="S56" s="163">
        <f t="shared" si="3"/>
        <v>0</v>
      </c>
      <c r="T56" s="163">
        <f>Финансирование!AD52-'План реализации'!S56</f>
        <v>0</v>
      </c>
    </row>
    <row r="57" spans="1:20" ht="315" customHeight="1" x14ac:dyDescent="0.25">
      <c r="A57" s="2" t="s">
        <v>104</v>
      </c>
      <c r="B57" s="3" t="s">
        <v>162</v>
      </c>
      <c r="C57" s="3"/>
      <c r="D57" s="3" t="s">
        <v>397</v>
      </c>
      <c r="E57" s="4">
        <v>43474</v>
      </c>
      <c r="F57" s="4">
        <v>43830</v>
      </c>
      <c r="G57" s="4">
        <v>43474</v>
      </c>
      <c r="H57" s="4"/>
      <c r="I57" s="70">
        <v>6045.3</v>
      </c>
      <c r="J57" s="70">
        <v>6045.3</v>
      </c>
      <c r="K57" s="70">
        <v>7730.3</v>
      </c>
      <c r="L57" s="70">
        <v>7748.2</v>
      </c>
      <c r="M57" s="70">
        <v>14810.6</v>
      </c>
      <c r="N57" s="70">
        <v>0</v>
      </c>
      <c r="O57" s="70">
        <v>9528.7999999999993</v>
      </c>
      <c r="P57" s="70"/>
      <c r="Q57" s="109" t="s">
        <v>370</v>
      </c>
      <c r="R57" s="163">
        <f t="shared" si="2"/>
        <v>38115</v>
      </c>
      <c r="S57" s="163">
        <f t="shared" si="3"/>
        <v>13793.5</v>
      </c>
      <c r="T57" s="163">
        <f>Финансирование!AD53-'План реализации'!S57</f>
        <v>0</v>
      </c>
    </row>
    <row r="58" spans="1:20" s="1" customFormat="1" ht="150" customHeight="1" x14ac:dyDescent="0.25">
      <c r="A58" s="71" t="s">
        <v>232</v>
      </c>
      <c r="B58" s="73" t="s">
        <v>163</v>
      </c>
      <c r="C58" s="73"/>
      <c r="D58" s="73" t="s">
        <v>299</v>
      </c>
      <c r="E58" s="74" t="s">
        <v>297</v>
      </c>
      <c r="F58" s="74">
        <v>43553</v>
      </c>
      <c r="G58" s="74" t="s">
        <v>297</v>
      </c>
      <c r="H58" s="74">
        <v>43553</v>
      </c>
      <c r="I58" s="75">
        <v>49.4</v>
      </c>
      <c r="J58" s="75">
        <v>49.4</v>
      </c>
      <c r="K58" s="75">
        <v>0</v>
      </c>
      <c r="L58" s="75">
        <v>0</v>
      </c>
      <c r="M58" s="75">
        <v>0</v>
      </c>
      <c r="N58" s="75">
        <v>0</v>
      </c>
      <c r="O58" s="75">
        <v>0</v>
      </c>
      <c r="P58" s="75">
        <v>0</v>
      </c>
      <c r="Q58" s="73" t="s">
        <v>332</v>
      </c>
      <c r="R58" s="163">
        <f t="shared" si="2"/>
        <v>49.4</v>
      </c>
      <c r="S58" s="163">
        <f t="shared" si="3"/>
        <v>49.4</v>
      </c>
      <c r="T58" s="163">
        <f>Финансирование!AD54-'План реализации'!S58</f>
        <v>0</v>
      </c>
    </row>
    <row r="59" spans="1:20" ht="31.5" customHeight="1" x14ac:dyDescent="0.25">
      <c r="A59" s="5" t="s">
        <v>108</v>
      </c>
      <c r="B59" s="252" t="s">
        <v>109</v>
      </c>
      <c r="C59" s="252"/>
      <c r="D59" s="252"/>
      <c r="E59" s="4"/>
      <c r="F59" s="4"/>
      <c r="G59" s="3"/>
      <c r="H59" s="3"/>
      <c r="I59" s="69">
        <f>SUM(I60:I69)</f>
        <v>311.10000000000002</v>
      </c>
      <c r="J59" s="69">
        <f>SUM(J60:J69)</f>
        <v>311.06799999999998</v>
      </c>
      <c r="K59" s="69">
        <v>3153.7</v>
      </c>
      <c r="L59" s="69">
        <f t="shared" ref="L59:P59" si="12">SUM(L60:L69)</f>
        <v>2503.1</v>
      </c>
      <c r="M59" s="69">
        <f t="shared" si="12"/>
        <v>1119.8</v>
      </c>
      <c r="N59" s="69">
        <f t="shared" si="12"/>
        <v>0</v>
      </c>
      <c r="O59" s="69">
        <v>3110.5</v>
      </c>
      <c r="P59" s="69">
        <f t="shared" si="12"/>
        <v>0</v>
      </c>
      <c r="Q59" s="3"/>
      <c r="R59" s="163">
        <f t="shared" si="2"/>
        <v>7695.0999999999995</v>
      </c>
      <c r="S59" s="163">
        <f t="shared" si="3"/>
        <v>2814.1679999999997</v>
      </c>
      <c r="T59" s="163">
        <f>Финансирование!AD55-'План реализации'!S59</f>
        <v>0</v>
      </c>
    </row>
    <row r="60" spans="1:20" ht="166.5" customHeight="1" x14ac:dyDescent="0.25">
      <c r="A60" s="2" t="s">
        <v>110</v>
      </c>
      <c r="B60" s="10" t="s">
        <v>164</v>
      </c>
      <c r="C60" s="3"/>
      <c r="D60" s="3" t="s">
        <v>244</v>
      </c>
      <c r="E60" s="4" t="s">
        <v>420</v>
      </c>
      <c r="F60" s="4">
        <v>43748</v>
      </c>
      <c r="G60" s="4" t="s">
        <v>420</v>
      </c>
      <c r="H60" s="4"/>
      <c r="I60" s="70">
        <v>0</v>
      </c>
      <c r="J60" s="70">
        <v>0</v>
      </c>
      <c r="K60" s="70">
        <v>1852.3</v>
      </c>
      <c r="L60" s="70">
        <v>1285</v>
      </c>
      <c r="M60" s="70">
        <v>307.8</v>
      </c>
      <c r="N60" s="70">
        <v>0</v>
      </c>
      <c r="O60" s="70">
        <v>0</v>
      </c>
      <c r="P60" s="70">
        <v>0</v>
      </c>
      <c r="Q60" s="3" t="s">
        <v>431</v>
      </c>
      <c r="R60" s="163">
        <f t="shared" si="2"/>
        <v>2160.1</v>
      </c>
      <c r="S60" s="163">
        <f t="shared" si="3"/>
        <v>1285</v>
      </c>
      <c r="T60" s="163">
        <f>Финансирование!AD56-'План реализации'!S60</f>
        <v>0</v>
      </c>
    </row>
    <row r="61" spans="1:20" ht="140.25" x14ac:dyDescent="0.25">
      <c r="A61" s="2" t="s">
        <v>114</v>
      </c>
      <c r="B61" s="3" t="s">
        <v>115</v>
      </c>
      <c r="C61" s="3"/>
      <c r="D61" s="3" t="s">
        <v>300</v>
      </c>
      <c r="E61" s="4">
        <v>43770</v>
      </c>
      <c r="F61" s="4">
        <v>43824</v>
      </c>
      <c r="G61" s="4"/>
      <c r="H61" s="4"/>
      <c r="I61" s="70">
        <v>0</v>
      </c>
      <c r="J61" s="70">
        <v>0</v>
      </c>
      <c r="K61" s="70">
        <v>0</v>
      </c>
      <c r="L61" s="70">
        <v>0</v>
      </c>
      <c r="M61" s="70">
        <v>0</v>
      </c>
      <c r="N61" s="70">
        <v>0</v>
      </c>
      <c r="O61" s="70">
        <v>1400</v>
      </c>
      <c r="P61" s="70">
        <v>0</v>
      </c>
      <c r="Q61" s="3" t="s">
        <v>398</v>
      </c>
      <c r="R61" s="163">
        <f t="shared" si="2"/>
        <v>1400</v>
      </c>
      <c r="S61" s="163">
        <f t="shared" si="3"/>
        <v>0</v>
      </c>
      <c r="T61" s="163">
        <f>Финансирование!AD57-'План реализации'!S61</f>
        <v>0</v>
      </c>
    </row>
    <row r="62" spans="1:20" ht="153" x14ac:dyDescent="0.25">
      <c r="A62" s="2" t="s">
        <v>165</v>
      </c>
      <c r="B62" s="3" t="s">
        <v>263</v>
      </c>
      <c r="C62" s="3"/>
      <c r="D62" s="3" t="s">
        <v>194</v>
      </c>
      <c r="E62" s="4" t="s">
        <v>421</v>
      </c>
      <c r="F62" s="4">
        <v>43768</v>
      </c>
      <c r="G62" s="4" t="s">
        <v>421</v>
      </c>
      <c r="H62" s="4"/>
      <c r="I62" s="70">
        <v>0</v>
      </c>
      <c r="J62" s="70">
        <v>0</v>
      </c>
      <c r="K62" s="70" t="s">
        <v>301</v>
      </c>
      <c r="L62" s="70">
        <v>1118.0999999999999</v>
      </c>
      <c r="M62" s="70">
        <v>538.9</v>
      </c>
      <c r="N62" s="70">
        <v>0</v>
      </c>
      <c r="O62" s="70" t="s">
        <v>302</v>
      </c>
      <c r="P62" s="70">
        <v>0</v>
      </c>
      <c r="Q62" s="3" t="s">
        <v>432</v>
      </c>
      <c r="R62" s="163" t="e">
        <f t="shared" si="2"/>
        <v>#VALUE!</v>
      </c>
      <c r="S62" s="163">
        <f t="shared" si="3"/>
        <v>1118.0999999999999</v>
      </c>
      <c r="T62" s="163">
        <f>Финансирование!AD58-'План реализации'!S62</f>
        <v>0</v>
      </c>
    </row>
    <row r="63" spans="1:20" s="1" customFormat="1" ht="158.25" customHeight="1" x14ac:dyDescent="0.25">
      <c r="A63" s="71" t="s">
        <v>119</v>
      </c>
      <c r="B63" s="73" t="s">
        <v>304</v>
      </c>
      <c r="C63" s="73"/>
      <c r="D63" s="73" t="s">
        <v>303</v>
      </c>
      <c r="E63" s="74">
        <v>43474</v>
      </c>
      <c r="F63" s="74">
        <v>43464</v>
      </c>
      <c r="G63" s="74">
        <v>43474</v>
      </c>
      <c r="H63" s="76"/>
      <c r="I63" s="75">
        <v>9.5</v>
      </c>
      <c r="J63" s="75">
        <v>9.468</v>
      </c>
      <c r="K63" s="75">
        <v>0</v>
      </c>
      <c r="L63" s="75">
        <v>0</v>
      </c>
      <c r="M63" s="75">
        <v>237.3</v>
      </c>
      <c r="N63" s="75">
        <v>0</v>
      </c>
      <c r="O63" s="75">
        <v>0</v>
      </c>
      <c r="P63" s="75">
        <v>0</v>
      </c>
      <c r="Q63" s="73" t="s">
        <v>390</v>
      </c>
      <c r="R63" s="163">
        <f t="shared" si="2"/>
        <v>246.8</v>
      </c>
      <c r="S63" s="163">
        <f t="shared" si="3"/>
        <v>9.468</v>
      </c>
      <c r="T63" s="163">
        <f>Финансирование!AD59-'План реализации'!S63</f>
        <v>0</v>
      </c>
    </row>
    <row r="64" spans="1:20" s="1" customFormat="1" ht="138" customHeight="1" x14ac:dyDescent="0.25">
      <c r="A64" s="71" t="s">
        <v>123</v>
      </c>
      <c r="B64" s="73" t="s">
        <v>166</v>
      </c>
      <c r="C64" s="73"/>
      <c r="D64" s="73" t="s">
        <v>264</v>
      </c>
      <c r="E64" s="74" t="s">
        <v>297</v>
      </c>
      <c r="F64" s="74">
        <v>43553</v>
      </c>
      <c r="G64" s="74" t="s">
        <v>297</v>
      </c>
      <c r="H64" s="74"/>
      <c r="I64" s="75">
        <v>132.5</v>
      </c>
      <c r="J64" s="75">
        <v>132.5</v>
      </c>
      <c r="K64" s="75">
        <v>0</v>
      </c>
      <c r="L64" s="75">
        <v>0</v>
      </c>
      <c r="M64" s="75">
        <v>0</v>
      </c>
      <c r="N64" s="75">
        <v>0</v>
      </c>
      <c r="O64" s="75">
        <v>0</v>
      </c>
      <c r="P64" s="75">
        <v>0</v>
      </c>
      <c r="Q64" s="73" t="s">
        <v>332</v>
      </c>
      <c r="R64" s="163">
        <f t="shared" si="2"/>
        <v>132.5</v>
      </c>
      <c r="S64" s="163">
        <f t="shared" si="3"/>
        <v>132.5</v>
      </c>
      <c r="T64" s="163">
        <f>Финансирование!AD60-'План реализации'!S64</f>
        <v>0</v>
      </c>
    </row>
    <row r="65" spans="1:20" s="1" customFormat="1" ht="127.5" x14ac:dyDescent="0.25">
      <c r="A65" s="71" t="s">
        <v>270</v>
      </c>
      <c r="B65" s="73" t="s">
        <v>305</v>
      </c>
      <c r="C65" s="73"/>
      <c r="D65" s="73" t="s">
        <v>195</v>
      </c>
      <c r="E65" s="74">
        <v>43474</v>
      </c>
      <c r="F65" s="74">
        <v>43553</v>
      </c>
      <c r="G65" s="74">
        <v>43474</v>
      </c>
      <c r="H65" s="74">
        <v>43553</v>
      </c>
      <c r="I65" s="75">
        <v>66.7</v>
      </c>
      <c r="J65" s="75">
        <v>66.7</v>
      </c>
      <c r="K65" s="75">
        <v>0</v>
      </c>
      <c r="L65" s="75">
        <v>0</v>
      </c>
      <c r="M65" s="75">
        <v>0</v>
      </c>
      <c r="N65" s="75">
        <v>0</v>
      </c>
      <c r="O65" s="75">
        <v>0</v>
      </c>
      <c r="P65" s="75">
        <v>0</v>
      </c>
      <c r="Q65" s="95" t="s">
        <v>332</v>
      </c>
      <c r="R65" s="163">
        <f t="shared" si="2"/>
        <v>66.7</v>
      </c>
      <c r="S65" s="163">
        <f t="shared" si="3"/>
        <v>66.7</v>
      </c>
      <c r="T65" s="163">
        <f>Финансирование!AD61-'План реализации'!S65</f>
        <v>0</v>
      </c>
    </row>
    <row r="66" spans="1:20" s="1" customFormat="1" ht="156" customHeight="1" x14ac:dyDescent="0.25">
      <c r="A66" s="71" t="s">
        <v>273</v>
      </c>
      <c r="B66" s="73" t="s">
        <v>306</v>
      </c>
      <c r="C66" s="73"/>
      <c r="D66" s="73" t="s">
        <v>307</v>
      </c>
      <c r="E66" s="74">
        <v>43474</v>
      </c>
      <c r="F66" s="74">
        <v>43553</v>
      </c>
      <c r="G66" s="74">
        <v>43474</v>
      </c>
      <c r="H66" s="74">
        <v>43553</v>
      </c>
      <c r="I66" s="75">
        <v>102.4</v>
      </c>
      <c r="J66" s="75">
        <v>102.4</v>
      </c>
      <c r="K66" s="75">
        <v>0</v>
      </c>
      <c r="L66" s="75">
        <v>0</v>
      </c>
      <c r="M66" s="75">
        <v>0</v>
      </c>
      <c r="N66" s="75">
        <v>0</v>
      </c>
      <c r="O66" s="75">
        <v>0</v>
      </c>
      <c r="P66" s="75">
        <v>0</v>
      </c>
      <c r="Q66" s="95" t="s">
        <v>332</v>
      </c>
      <c r="R66" s="163">
        <f t="shared" si="2"/>
        <v>102.4</v>
      </c>
      <c r="S66" s="163">
        <f t="shared" si="3"/>
        <v>102.4</v>
      </c>
      <c r="T66" s="163">
        <f>Финансирование!AD62-'План реализации'!S66</f>
        <v>0</v>
      </c>
    </row>
    <row r="67" spans="1:20" ht="148.5" customHeight="1" x14ac:dyDescent="0.25">
      <c r="A67" s="2" t="s">
        <v>277</v>
      </c>
      <c r="B67" s="3" t="s">
        <v>308</v>
      </c>
      <c r="C67" s="3"/>
      <c r="D67" s="3" t="s">
        <v>309</v>
      </c>
      <c r="E67" s="4">
        <v>43556</v>
      </c>
      <c r="F67" s="4">
        <v>43644</v>
      </c>
      <c r="G67" s="4">
        <v>43556</v>
      </c>
      <c r="H67" s="74">
        <v>43553</v>
      </c>
      <c r="I67" s="70">
        <v>0</v>
      </c>
      <c r="J67" s="70">
        <v>0</v>
      </c>
      <c r="K67" s="70">
        <v>100</v>
      </c>
      <c r="L67" s="70">
        <v>100</v>
      </c>
      <c r="M67" s="70">
        <v>0</v>
      </c>
      <c r="N67" s="70">
        <v>0</v>
      </c>
      <c r="O67" s="70">
        <v>0</v>
      </c>
      <c r="P67" s="70">
        <v>0</v>
      </c>
      <c r="Q67" s="3" t="s">
        <v>332</v>
      </c>
      <c r="R67" s="163">
        <f t="shared" si="2"/>
        <v>100</v>
      </c>
      <c r="S67" s="163">
        <f t="shared" si="3"/>
        <v>100</v>
      </c>
      <c r="T67" s="163">
        <f>Финансирование!AD63-'План реализации'!S67</f>
        <v>0</v>
      </c>
    </row>
    <row r="68" spans="1:20" ht="153.75" customHeight="1" x14ac:dyDescent="0.25">
      <c r="A68" s="2" t="s">
        <v>281</v>
      </c>
      <c r="B68" s="3" t="s">
        <v>310</v>
      </c>
      <c r="C68" s="3"/>
      <c r="D68" s="3" t="s">
        <v>307</v>
      </c>
      <c r="E68" s="4" t="s">
        <v>311</v>
      </c>
      <c r="F68" s="4">
        <v>43829</v>
      </c>
      <c r="G68" s="4"/>
      <c r="H68" s="4">
        <v>43644</v>
      </c>
      <c r="I68" s="70">
        <v>0</v>
      </c>
      <c r="J68" s="70">
        <v>0</v>
      </c>
      <c r="K68" s="70">
        <v>0</v>
      </c>
      <c r="L68" s="70">
        <v>0</v>
      </c>
      <c r="M68" s="70">
        <v>0</v>
      </c>
      <c r="N68" s="70">
        <v>0</v>
      </c>
      <c r="O68" s="70">
        <v>66.7</v>
      </c>
      <c r="P68" s="70">
        <v>0</v>
      </c>
      <c r="Q68" s="3" t="s">
        <v>400</v>
      </c>
      <c r="R68" s="163">
        <f t="shared" si="2"/>
        <v>66.7</v>
      </c>
      <c r="S68" s="163">
        <f t="shared" si="3"/>
        <v>0</v>
      </c>
      <c r="T68" s="163">
        <f>Финансирование!AD64-'План реализации'!S68</f>
        <v>0</v>
      </c>
    </row>
    <row r="69" spans="1:20" ht="158.25" customHeight="1" x14ac:dyDescent="0.25">
      <c r="A69" s="2" t="s">
        <v>126</v>
      </c>
      <c r="B69" s="3" t="s">
        <v>242</v>
      </c>
      <c r="C69" s="3"/>
      <c r="D69" s="3" t="s">
        <v>312</v>
      </c>
      <c r="E69" s="65" t="s">
        <v>313</v>
      </c>
      <c r="F69" s="65">
        <v>43829</v>
      </c>
      <c r="G69" s="65" t="s">
        <v>313</v>
      </c>
      <c r="H69" s="65"/>
      <c r="I69" s="70">
        <v>0</v>
      </c>
      <c r="J69" s="70">
        <v>0</v>
      </c>
      <c r="K69" s="70">
        <v>0</v>
      </c>
      <c r="L69" s="70">
        <v>0</v>
      </c>
      <c r="M69" s="70">
        <v>35.799999999999997</v>
      </c>
      <c r="N69" s="70">
        <v>0</v>
      </c>
      <c r="O69" s="70">
        <v>0</v>
      </c>
      <c r="P69" s="70">
        <v>0</v>
      </c>
      <c r="Q69" s="3" t="s">
        <v>401</v>
      </c>
      <c r="R69" s="163">
        <f t="shared" si="2"/>
        <v>35.799999999999997</v>
      </c>
      <c r="S69" s="163">
        <f t="shared" si="3"/>
        <v>0</v>
      </c>
      <c r="T69" s="163">
        <f>Финансирование!AD65-'План реализации'!S69</f>
        <v>0</v>
      </c>
    </row>
    <row r="70" spans="1:20" s="1" customFormat="1" ht="323.25" customHeight="1" x14ac:dyDescent="0.25">
      <c r="A70" s="71"/>
      <c r="B70" s="77" t="s">
        <v>426</v>
      </c>
      <c r="C70" s="73"/>
      <c r="D70" s="73" t="s">
        <v>314</v>
      </c>
      <c r="E70" s="76" t="s">
        <v>315</v>
      </c>
      <c r="F70" s="76">
        <v>43553</v>
      </c>
      <c r="G70" s="76" t="s">
        <v>315</v>
      </c>
      <c r="H70" s="76">
        <v>43480</v>
      </c>
      <c r="I70" s="75" t="s">
        <v>158</v>
      </c>
      <c r="J70" s="75" t="s">
        <v>158</v>
      </c>
      <c r="K70" s="75" t="s">
        <v>158</v>
      </c>
      <c r="L70" s="75" t="s">
        <v>158</v>
      </c>
      <c r="M70" s="75" t="s">
        <v>158</v>
      </c>
      <c r="N70" s="75" t="s">
        <v>158</v>
      </c>
      <c r="O70" s="75" t="s">
        <v>158</v>
      </c>
      <c r="P70" s="75" t="s">
        <v>158</v>
      </c>
      <c r="Q70" s="73" t="s">
        <v>333</v>
      </c>
      <c r="R70" s="163"/>
      <c r="S70" s="163"/>
      <c r="T70" s="163"/>
    </row>
    <row r="71" spans="1:20" ht="30" customHeight="1" x14ac:dyDescent="0.25">
      <c r="A71" s="5" t="s">
        <v>128</v>
      </c>
      <c r="B71" s="252" t="s">
        <v>129</v>
      </c>
      <c r="C71" s="252"/>
      <c r="D71" s="252"/>
      <c r="E71" s="4"/>
      <c r="F71" s="4"/>
      <c r="G71" s="3"/>
      <c r="H71" s="3"/>
      <c r="I71" s="69">
        <f t="shared" ref="I71:P71" si="13">SUM(I72:I81)</f>
        <v>22722.1</v>
      </c>
      <c r="J71" s="69">
        <f t="shared" si="13"/>
        <v>22722.1</v>
      </c>
      <c r="K71" s="69">
        <f t="shared" si="13"/>
        <v>201478.69999999998</v>
      </c>
      <c r="L71" s="69">
        <f t="shared" si="13"/>
        <v>189804.30000000002</v>
      </c>
      <c r="M71" s="69">
        <f t="shared" si="13"/>
        <v>452717.3</v>
      </c>
      <c r="N71" s="69">
        <f t="shared" si="13"/>
        <v>0</v>
      </c>
      <c r="O71" s="69">
        <f t="shared" si="13"/>
        <v>299907.59999999998</v>
      </c>
      <c r="P71" s="69">
        <f t="shared" si="13"/>
        <v>0</v>
      </c>
      <c r="Q71" s="3"/>
      <c r="R71" s="163">
        <f t="shared" si="2"/>
        <v>976825.7</v>
      </c>
      <c r="S71" s="163">
        <f t="shared" si="3"/>
        <v>212526.40000000002</v>
      </c>
      <c r="T71" s="163">
        <f>J71+L71-Финансирование!AD66</f>
        <v>-3.9999999979045242E-2</v>
      </c>
    </row>
    <row r="72" spans="1:20" ht="210" customHeight="1" x14ac:dyDescent="0.25">
      <c r="A72" s="2" t="s">
        <v>130</v>
      </c>
      <c r="B72" s="3" t="s">
        <v>167</v>
      </c>
      <c r="C72" s="3"/>
      <c r="D72" s="3" t="s">
        <v>402</v>
      </c>
      <c r="E72" s="4">
        <v>43474</v>
      </c>
      <c r="F72" s="4">
        <v>43830</v>
      </c>
      <c r="G72" s="4">
        <v>43474</v>
      </c>
      <c r="H72" s="4"/>
      <c r="I72" s="70">
        <v>22722.1</v>
      </c>
      <c r="J72" s="70">
        <v>22722.1</v>
      </c>
      <c r="K72" s="70">
        <v>1724.1</v>
      </c>
      <c r="L72" s="70">
        <v>1724</v>
      </c>
      <c r="M72" s="70">
        <v>5998.1</v>
      </c>
      <c r="N72" s="70">
        <v>0</v>
      </c>
      <c r="O72" s="70">
        <v>2693</v>
      </c>
      <c r="P72" s="70"/>
      <c r="Q72" s="10"/>
      <c r="R72" s="163">
        <f t="shared" si="2"/>
        <v>33137.299999999996</v>
      </c>
      <c r="S72" s="163">
        <f>J72+L72+N72+P72</f>
        <v>24446.1</v>
      </c>
      <c r="T72" s="163">
        <f>Финансирование!AD67-'План реализации'!S72</f>
        <v>0</v>
      </c>
    </row>
    <row r="73" spans="1:20" ht="409.5" x14ac:dyDescent="0.25">
      <c r="A73" s="8" t="s">
        <v>131</v>
      </c>
      <c r="B73" s="9" t="s">
        <v>316</v>
      </c>
      <c r="C73" s="3"/>
      <c r="D73" s="3" t="s">
        <v>396</v>
      </c>
      <c r="E73" s="4">
        <v>43556</v>
      </c>
      <c r="F73" s="4">
        <v>43830</v>
      </c>
      <c r="G73" s="4">
        <v>43556</v>
      </c>
      <c r="H73" s="4"/>
      <c r="I73" s="70">
        <v>0</v>
      </c>
      <c r="J73" s="70">
        <v>0</v>
      </c>
      <c r="K73" s="70">
        <v>105488.4</v>
      </c>
      <c r="L73" s="70">
        <v>105488.4</v>
      </c>
      <c r="M73" s="70">
        <v>350000</v>
      </c>
      <c r="N73" s="70">
        <v>0</v>
      </c>
      <c r="O73" s="70">
        <v>296814.59999999998</v>
      </c>
      <c r="P73" s="70">
        <v>0</v>
      </c>
      <c r="Q73" s="25"/>
      <c r="R73" s="163">
        <f t="shared" si="2"/>
        <v>752303</v>
      </c>
      <c r="S73" s="163">
        <f t="shared" si="3"/>
        <v>105488.4</v>
      </c>
      <c r="T73" s="163">
        <f>Финансирование!AD68-'План реализации'!S73</f>
        <v>0</v>
      </c>
    </row>
    <row r="74" spans="1:20" ht="169.5" customHeight="1" x14ac:dyDescent="0.25">
      <c r="A74" s="66" t="s">
        <v>132</v>
      </c>
      <c r="B74" s="10" t="s">
        <v>133</v>
      </c>
      <c r="C74" s="3"/>
      <c r="D74" s="3" t="s">
        <v>194</v>
      </c>
      <c r="E74" s="4" t="s">
        <v>420</v>
      </c>
      <c r="F74" s="4">
        <v>43784</v>
      </c>
      <c r="G74" s="4" t="s">
        <v>420</v>
      </c>
      <c r="H74" s="4"/>
      <c r="I74" s="70">
        <v>0</v>
      </c>
      <c r="J74" s="70">
        <v>0</v>
      </c>
      <c r="K74" s="70">
        <v>857.5</v>
      </c>
      <c r="L74" s="70">
        <v>549.29999999999995</v>
      </c>
      <c r="M74" s="70">
        <v>3744</v>
      </c>
      <c r="N74" s="70">
        <v>0</v>
      </c>
      <c r="O74" s="70">
        <v>400</v>
      </c>
      <c r="P74" s="70">
        <v>0</v>
      </c>
      <c r="Q74" s="3" t="s">
        <v>429</v>
      </c>
      <c r="R74" s="163">
        <f t="shared" si="2"/>
        <v>5001.5</v>
      </c>
      <c r="S74" s="163">
        <f t="shared" si="3"/>
        <v>549.29999999999995</v>
      </c>
      <c r="T74" s="163">
        <f>Финансирование!AD69-'План реализации'!S74</f>
        <v>0</v>
      </c>
    </row>
    <row r="75" spans="1:20" ht="231" customHeight="1" x14ac:dyDescent="0.25">
      <c r="A75" s="66" t="s">
        <v>134</v>
      </c>
      <c r="B75" s="10" t="s">
        <v>318</v>
      </c>
      <c r="C75" s="3"/>
      <c r="D75" s="3" t="s">
        <v>260</v>
      </c>
      <c r="E75" s="4" t="s">
        <v>317</v>
      </c>
      <c r="F75" s="4">
        <v>43626</v>
      </c>
      <c r="G75" s="4" t="s">
        <v>317</v>
      </c>
      <c r="H75" s="4">
        <v>43626</v>
      </c>
      <c r="I75" s="70">
        <v>0</v>
      </c>
      <c r="J75" s="70">
        <v>0</v>
      </c>
      <c r="K75" s="70">
        <v>543.6</v>
      </c>
      <c r="L75" s="70">
        <v>543.6</v>
      </c>
      <c r="M75" s="70">
        <v>0</v>
      </c>
      <c r="N75" s="70">
        <v>0</v>
      </c>
      <c r="O75" s="70">
        <v>0</v>
      </c>
      <c r="P75" s="70">
        <v>0</v>
      </c>
      <c r="Q75" s="3" t="s">
        <v>332</v>
      </c>
      <c r="R75" s="163">
        <f t="shared" si="2"/>
        <v>543.6</v>
      </c>
      <c r="S75" s="163">
        <f t="shared" si="3"/>
        <v>543.6</v>
      </c>
      <c r="T75" s="163">
        <f>Финансирование!AD70-'План реализации'!S75</f>
        <v>0</v>
      </c>
    </row>
    <row r="76" spans="1:20" ht="315" customHeight="1" x14ac:dyDescent="0.25">
      <c r="A76" s="66" t="s">
        <v>137</v>
      </c>
      <c r="B76" s="10" t="s">
        <v>243</v>
      </c>
      <c r="C76" s="3"/>
      <c r="D76" s="3" t="s">
        <v>261</v>
      </c>
      <c r="E76" s="4" t="s">
        <v>420</v>
      </c>
      <c r="F76" s="4">
        <v>43736</v>
      </c>
      <c r="G76" s="4" t="s">
        <v>420</v>
      </c>
      <c r="H76" s="4"/>
      <c r="I76" s="70">
        <v>0</v>
      </c>
      <c r="J76" s="70">
        <v>0</v>
      </c>
      <c r="K76" s="70">
        <v>2489.1999999999998</v>
      </c>
      <c r="L76" s="70">
        <v>0</v>
      </c>
      <c r="M76" s="70">
        <v>16834.5</v>
      </c>
      <c r="N76" s="70">
        <v>0</v>
      </c>
      <c r="O76" s="70">
        <v>0</v>
      </c>
      <c r="P76" s="70">
        <v>0</v>
      </c>
      <c r="Q76" s="3" t="s">
        <v>403</v>
      </c>
      <c r="R76" s="163">
        <f t="shared" si="2"/>
        <v>19323.7</v>
      </c>
      <c r="S76" s="163">
        <f t="shared" si="3"/>
        <v>0</v>
      </c>
      <c r="T76" s="163">
        <f>Финансирование!AD71-'План реализации'!S76</f>
        <v>0</v>
      </c>
    </row>
    <row r="77" spans="1:20" ht="125.25" customHeight="1" x14ac:dyDescent="0.25">
      <c r="A77" s="2" t="s">
        <v>139</v>
      </c>
      <c r="B77" s="3" t="s">
        <v>319</v>
      </c>
      <c r="C77" s="3"/>
      <c r="D77" s="3" t="s">
        <v>264</v>
      </c>
      <c r="E77" s="4" t="s">
        <v>315</v>
      </c>
      <c r="F77" s="4">
        <v>43829</v>
      </c>
      <c r="G77" s="4" t="s">
        <v>315</v>
      </c>
      <c r="H77" s="4"/>
      <c r="I77" s="70">
        <v>0</v>
      </c>
      <c r="J77" s="70">
        <v>0</v>
      </c>
      <c r="K77" s="70">
        <v>0</v>
      </c>
      <c r="L77" s="70">
        <v>0</v>
      </c>
      <c r="M77" s="70">
        <v>2030.4</v>
      </c>
      <c r="N77" s="70">
        <v>0</v>
      </c>
      <c r="O77" s="70">
        <v>0</v>
      </c>
      <c r="P77" s="70">
        <v>0</v>
      </c>
      <c r="Q77" s="3" t="s">
        <v>404</v>
      </c>
      <c r="R77" s="163">
        <f t="shared" si="2"/>
        <v>2030.4</v>
      </c>
      <c r="S77" s="163">
        <f t="shared" si="3"/>
        <v>0</v>
      </c>
      <c r="T77" s="163">
        <f>Финансирование!AD72-'План реализации'!S77</f>
        <v>0</v>
      </c>
    </row>
    <row r="78" spans="1:20" ht="178.5" customHeight="1" x14ac:dyDescent="0.25">
      <c r="A78" s="2" t="s">
        <v>142</v>
      </c>
      <c r="B78" s="3" t="s">
        <v>320</v>
      </c>
      <c r="C78" s="3"/>
      <c r="D78" s="3" t="s">
        <v>321</v>
      </c>
      <c r="E78" s="4" t="s">
        <v>322</v>
      </c>
      <c r="F78" s="4">
        <v>43738</v>
      </c>
      <c r="G78" s="4" t="s">
        <v>322</v>
      </c>
      <c r="H78" s="4"/>
      <c r="I78" s="70">
        <v>0</v>
      </c>
      <c r="J78" s="70">
        <v>0</v>
      </c>
      <c r="K78" s="70">
        <v>250</v>
      </c>
      <c r="L78" s="70">
        <v>218.8</v>
      </c>
      <c r="M78" s="70">
        <v>1236.2</v>
      </c>
      <c r="N78" s="70">
        <v>0</v>
      </c>
      <c r="O78" s="70">
        <v>0</v>
      </c>
      <c r="P78" s="70">
        <v>0</v>
      </c>
      <c r="Q78" s="10" t="s">
        <v>430</v>
      </c>
      <c r="R78" s="163">
        <f t="shared" si="2"/>
        <v>1486.2</v>
      </c>
      <c r="S78" s="163">
        <f t="shared" si="3"/>
        <v>218.8</v>
      </c>
      <c r="T78" s="163">
        <f>Финансирование!AD73-'План реализации'!S78</f>
        <v>0</v>
      </c>
    </row>
    <row r="79" spans="1:20" ht="320.25" customHeight="1" x14ac:dyDescent="0.25">
      <c r="A79" s="2" t="s">
        <v>181</v>
      </c>
      <c r="B79" s="3" t="s">
        <v>182</v>
      </c>
      <c r="C79" s="3"/>
      <c r="D79" s="3" t="s">
        <v>323</v>
      </c>
      <c r="E79" s="4" t="s">
        <v>324</v>
      </c>
      <c r="F79" s="4">
        <v>43830</v>
      </c>
      <c r="G79" s="4" t="s">
        <v>324</v>
      </c>
      <c r="H79" s="4"/>
      <c r="I79" s="70">
        <v>0</v>
      </c>
      <c r="J79" s="70">
        <v>0</v>
      </c>
      <c r="K79" s="70">
        <v>60000</v>
      </c>
      <c r="L79" s="70">
        <v>51154.3</v>
      </c>
      <c r="M79" s="70">
        <v>60000</v>
      </c>
      <c r="N79" s="70">
        <v>0</v>
      </c>
      <c r="O79" s="70">
        <v>0</v>
      </c>
      <c r="P79" s="70">
        <v>0</v>
      </c>
      <c r="Q79" s="25" t="s">
        <v>427</v>
      </c>
      <c r="R79" s="163">
        <f t="shared" si="2"/>
        <v>120000</v>
      </c>
      <c r="S79" s="163">
        <f t="shared" si="3"/>
        <v>51154.3</v>
      </c>
      <c r="T79" s="163">
        <f>Финансирование!AD74-'План реализации'!S79</f>
        <v>0</v>
      </c>
    </row>
    <row r="80" spans="1:20" ht="192" customHeight="1" x14ac:dyDescent="0.25">
      <c r="A80" s="2" t="s">
        <v>183</v>
      </c>
      <c r="B80" s="3" t="s">
        <v>196</v>
      </c>
      <c r="C80" s="3"/>
      <c r="D80" s="3" t="s">
        <v>396</v>
      </c>
      <c r="E80" s="4">
        <v>43556</v>
      </c>
      <c r="F80" s="4">
        <v>43830</v>
      </c>
      <c r="G80" s="4">
        <v>43556</v>
      </c>
      <c r="H80" s="4"/>
      <c r="I80" s="70">
        <v>0</v>
      </c>
      <c r="J80" s="70">
        <v>0</v>
      </c>
      <c r="K80" s="70">
        <v>29234</v>
      </c>
      <c r="L80" s="70">
        <v>29234</v>
      </c>
      <c r="M80" s="70">
        <v>10766</v>
      </c>
      <c r="N80" s="70">
        <v>0</v>
      </c>
      <c r="O80" s="70">
        <v>0</v>
      </c>
      <c r="P80" s="70">
        <v>0</v>
      </c>
      <c r="Q80" s="52" t="s">
        <v>428</v>
      </c>
      <c r="R80" s="163">
        <f t="shared" si="2"/>
        <v>40000</v>
      </c>
      <c r="S80" s="163">
        <f t="shared" si="3"/>
        <v>29234</v>
      </c>
      <c r="T80" s="163">
        <f>Финансирование!AD75-'План реализации'!S80</f>
        <v>4.0000000000873115E-2</v>
      </c>
    </row>
    <row r="81" spans="1:22" s="1" customFormat="1" ht="304.5" customHeight="1" x14ac:dyDescent="0.25">
      <c r="A81" s="71" t="s">
        <v>185</v>
      </c>
      <c r="B81" s="72" t="s">
        <v>186</v>
      </c>
      <c r="C81" s="73"/>
      <c r="D81" s="73" t="s">
        <v>168</v>
      </c>
      <c r="E81" s="74" t="s">
        <v>322</v>
      </c>
      <c r="F81" s="74">
        <v>43829</v>
      </c>
      <c r="G81" s="74" t="s">
        <v>322</v>
      </c>
      <c r="H81" s="74"/>
      <c r="I81" s="75">
        <v>0</v>
      </c>
      <c r="J81" s="75">
        <v>0</v>
      </c>
      <c r="K81" s="75">
        <v>891.9</v>
      </c>
      <c r="L81" s="75">
        <v>891.9</v>
      </c>
      <c r="M81" s="75">
        <v>2108.1</v>
      </c>
      <c r="N81" s="75">
        <v>0</v>
      </c>
      <c r="O81" s="75">
        <v>0</v>
      </c>
      <c r="P81" s="75">
        <v>0</v>
      </c>
      <c r="Q81" s="73" t="s">
        <v>427</v>
      </c>
      <c r="R81" s="163">
        <f t="shared" ref="R81:R84" si="14">I81+K81+M81+O81</f>
        <v>3000</v>
      </c>
      <c r="S81" s="163">
        <f t="shared" ref="S81:S84" si="15">J81+L81+N81+P81</f>
        <v>891.9</v>
      </c>
      <c r="T81" s="163">
        <f>Финансирование!AD76-'План реализации'!S81</f>
        <v>0</v>
      </c>
    </row>
    <row r="82" spans="1:22" x14ac:dyDescent="0.25">
      <c r="A82" s="251" t="s">
        <v>245</v>
      </c>
      <c r="B82" s="251"/>
      <c r="C82" s="251"/>
      <c r="D82" s="251"/>
      <c r="E82" s="251"/>
      <c r="F82" s="251"/>
      <c r="G82" s="251"/>
      <c r="H82" s="251"/>
      <c r="I82" s="69">
        <f>I71+I59+I47+I36+I26+I16</f>
        <v>39386.199999999997</v>
      </c>
      <c r="J82" s="69">
        <f t="shared" ref="J82:P82" si="16">J71+J59+J47+J36+J26+J16</f>
        <v>39386.167999999998</v>
      </c>
      <c r="K82" s="69">
        <f>K71+K59+K47+K36+K26+K16</f>
        <v>409822.3</v>
      </c>
      <c r="L82" s="69">
        <f t="shared" si="16"/>
        <v>398255.00000000006</v>
      </c>
      <c r="M82" s="69">
        <f t="shared" si="16"/>
        <v>1259229.5</v>
      </c>
      <c r="N82" s="69">
        <f t="shared" si="16"/>
        <v>0</v>
      </c>
      <c r="O82" s="69">
        <f t="shared" si="16"/>
        <v>1160153.5</v>
      </c>
      <c r="P82" s="69">
        <f t="shared" si="16"/>
        <v>0</v>
      </c>
      <c r="Q82" s="3"/>
      <c r="R82" s="163">
        <f t="shared" si="14"/>
        <v>2868591.5</v>
      </c>
      <c r="S82" s="163">
        <f t="shared" si="15"/>
        <v>437641.16800000006</v>
      </c>
      <c r="T82" s="163">
        <f>Финансирование!AD13-'План реализации'!S82</f>
        <v>5.9999999881256372E-2</v>
      </c>
      <c r="U82" s="163"/>
      <c r="V82" s="163"/>
    </row>
    <row r="83" spans="1:22" x14ac:dyDescent="0.25">
      <c r="A83" s="251" t="s">
        <v>160</v>
      </c>
      <c r="B83" s="251"/>
      <c r="C83" s="183"/>
      <c r="D83" s="183"/>
      <c r="E83" s="183"/>
      <c r="F83" s="183"/>
      <c r="G83" s="183"/>
      <c r="H83" s="183"/>
      <c r="I83" s="69">
        <f>I82-I52</f>
        <v>39386.199999999997</v>
      </c>
      <c r="J83" s="69">
        <f t="shared" ref="J83:P83" si="17">J82-J52</f>
        <v>39386.167999999998</v>
      </c>
      <c r="K83" s="69">
        <f t="shared" si="17"/>
        <v>351154.1</v>
      </c>
      <c r="L83" s="69">
        <f t="shared" si="17"/>
        <v>339586.80000000005</v>
      </c>
      <c r="M83" s="69">
        <f t="shared" si="17"/>
        <v>1171759.1000000001</v>
      </c>
      <c r="N83" s="69">
        <f t="shared" si="17"/>
        <v>0</v>
      </c>
      <c r="O83" s="69">
        <f t="shared" si="17"/>
        <v>1066485.3</v>
      </c>
      <c r="P83" s="69">
        <f t="shared" si="17"/>
        <v>0</v>
      </c>
      <c r="Q83" s="3"/>
      <c r="R83" s="163">
        <f t="shared" si="14"/>
        <v>2628784.7000000002</v>
      </c>
      <c r="S83" s="163">
        <f t="shared" si="15"/>
        <v>378972.96800000005</v>
      </c>
      <c r="T83" s="163"/>
    </row>
    <row r="84" spans="1:22" x14ac:dyDescent="0.25">
      <c r="A84" s="251" t="s">
        <v>161</v>
      </c>
      <c r="B84" s="251"/>
      <c r="C84" s="183"/>
      <c r="D84" s="183"/>
      <c r="E84" s="183"/>
      <c r="F84" s="183"/>
      <c r="G84" s="183"/>
      <c r="H84" s="183"/>
      <c r="I84" s="69">
        <f>I52</f>
        <v>0</v>
      </c>
      <c r="J84" s="69">
        <f t="shared" ref="J84:P84" si="18">J52</f>
        <v>0</v>
      </c>
      <c r="K84" s="69">
        <f t="shared" si="18"/>
        <v>58668.2</v>
      </c>
      <c r="L84" s="69">
        <f t="shared" si="18"/>
        <v>58668.2</v>
      </c>
      <c r="M84" s="69">
        <f t="shared" si="18"/>
        <v>87470.399999999994</v>
      </c>
      <c r="N84" s="69">
        <f t="shared" si="18"/>
        <v>0</v>
      </c>
      <c r="O84" s="69">
        <f t="shared" si="18"/>
        <v>93668.2</v>
      </c>
      <c r="P84" s="69">
        <f t="shared" si="18"/>
        <v>0</v>
      </c>
      <c r="Q84" s="3"/>
      <c r="R84" s="163">
        <f t="shared" si="14"/>
        <v>239806.8</v>
      </c>
      <c r="S84" s="163">
        <f t="shared" si="15"/>
        <v>58668.2</v>
      </c>
      <c r="T84" s="163"/>
    </row>
    <row r="85" spans="1:22" ht="4.5" customHeight="1" x14ac:dyDescent="0.25">
      <c r="A85" s="11"/>
      <c r="B85" s="11"/>
      <c r="C85" s="11"/>
      <c r="D85" s="11"/>
      <c r="E85" s="11"/>
      <c r="F85" s="11"/>
      <c r="G85" s="11"/>
      <c r="H85" s="11"/>
      <c r="I85" s="12"/>
      <c r="J85" s="12"/>
      <c r="K85" s="12"/>
      <c r="L85" s="12"/>
      <c r="M85" s="12"/>
      <c r="N85" s="12"/>
      <c r="O85" s="12"/>
      <c r="P85" s="12"/>
      <c r="Q85" s="13"/>
    </row>
    <row r="86" spans="1:22" x14ac:dyDescent="0.25">
      <c r="A86" s="7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</row>
    <row r="87" spans="1:22" ht="39" customHeight="1" x14ac:dyDescent="0.25">
      <c r="A87" s="213" t="s">
        <v>365</v>
      </c>
      <c r="B87" s="213"/>
      <c r="C87" s="213"/>
      <c r="D87" s="213"/>
      <c r="E87" s="213"/>
      <c r="F87" s="15"/>
      <c r="G87" s="16"/>
      <c r="H87" s="15"/>
      <c r="I87" s="14"/>
      <c r="J87" s="15"/>
      <c r="K87" s="14"/>
      <c r="L87" s="14"/>
      <c r="M87" s="15"/>
      <c r="N87" s="15"/>
      <c r="O87" s="15"/>
      <c r="P87" s="14"/>
      <c r="Q87" s="15" t="s">
        <v>366</v>
      </c>
    </row>
    <row r="88" spans="1:22" ht="18.75" x14ac:dyDescent="0.25">
      <c r="A88" s="15"/>
      <c r="B88" s="15" t="s">
        <v>6</v>
      </c>
      <c r="C88" s="15"/>
      <c r="D88" s="14"/>
      <c r="E88" s="15"/>
      <c r="F88" s="15"/>
      <c r="G88" s="17"/>
      <c r="H88" s="15"/>
      <c r="I88" s="14"/>
      <c r="J88" s="14"/>
      <c r="K88" s="14"/>
      <c r="L88" s="14"/>
      <c r="M88" s="15"/>
      <c r="N88" s="15"/>
      <c r="O88" s="15"/>
      <c r="P88" s="15"/>
      <c r="Q88" s="15"/>
    </row>
    <row r="89" spans="1:22" ht="18.75" x14ac:dyDescent="0.25">
      <c r="A89" s="20" t="s">
        <v>407</v>
      </c>
      <c r="B89" s="15"/>
      <c r="C89" s="14"/>
      <c r="D89" s="14"/>
      <c r="E89" s="14"/>
      <c r="F89" s="14"/>
      <c r="G89" s="14"/>
      <c r="H89" s="14"/>
      <c r="I89" s="14"/>
      <c r="J89" s="14"/>
      <c r="K89" s="14"/>
      <c r="L89" s="14"/>
      <c r="M89" s="15"/>
      <c r="N89" s="15"/>
      <c r="O89" s="15"/>
      <c r="P89" s="15"/>
      <c r="Q89" s="15"/>
    </row>
  </sheetData>
  <mergeCells count="50">
    <mergeCell ref="B15:H15"/>
    <mergeCell ref="A82:H82"/>
    <mergeCell ref="A11:A13"/>
    <mergeCell ref="A4:Q4"/>
    <mergeCell ref="A5:Q5"/>
    <mergeCell ref="A6:Q6"/>
    <mergeCell ref="A7:Q7"/>
    <mergeCell ref="A8:Q8"/>
    <mergeCell ref="D37:D38"/>
    <mergeCell ref="Q11:Q13"/>
    <mergeCell ref="B26:H26"/>
    <mergeCell ref="B16:H16"/>
    <mergeCell ref="B36:D36"/>
    <mergeCell ref="H11:H13"/>
    <mergeCell ref="A9:Q9"/>
    <mergeCell ref="B11:B13"/>
    <mergeCell ref="C11:C13"/>
    <mergeCell ref="D11:D13"/>
    <mergeCell ref="E11:E13"/>
    <mergeCell ref="F11:F13"/>
    <mergeCell ref="G11:G13"/>
    <mergeCell ref="F48:F49"/>
    <mergeCell ref="G48:G49"/>
    <mergeCell ref="H48:H49"/>
    <mergeCell ref="B48:B49"/>
    <mergeCell ref="D48:D49"/>
    <mergeCell ref="I11:P11"/>
    <mergeCell ref="I12:J12"/>
    <mergeCell ref="K12:L12"/>
    <mergeCell ref="M12:N12"/>
    <mergeCell ref="O12:P12"/>
    <mergeCell ref="Q48:Q49"/>
    <mergeCell ref="I48:I49"/>
    <mergeCell ref="J48:J49"/>
    <mergeCell ref="K48:K49"/>
    <mergeCell ref="L48:L49"/>
    <mergeCell ref="M48:M49"/>
    <mergeCell ref="O48:O49"/>
    <mergeCell ref="P48:P49"/>
    <mergeCell ref="N48:N49"/>
    <mergeCell ref="D41:D42"/>
    <mergeCell ref="A87:E87"/>
    <mergeCell ref="A83:B83"/>
    <mergeCell ref="A84:B84"/>
    <mergeCell ref="B71:D71"/>
    <mergeCell ref="B59:D59"/>
    <mergeCell ref="E48:E49"/>
    <mergeCell ref="A48:A49"/>
    <mergeCell ref="B47:D47"/>
    <mergeCell ref="C48:C49"/>
  </mergeCells>
  <pageMargins left="0.51181102362204722" right="0.11811023622047245" top="0.35433070866141736" bottom="0.15748031496062992" header="0.31496062992125984" footer="0.31496062992125984"/>
  <pageSetup paperSize="9" scale="60" fitToHeight="0" orientation="landscape" r:id="rId1"/>
  <rowBreaks count="3" manualBreakCount="3">
    <brk id="37" max="16" man="1"/>
    <brk id="41" max="16" man="1"/>
    <brk id="47" max="1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10</vt:i4>
      </vt:variant>
    </vt:vector>
  </HeadingPairs>
  <TitlesOfParts>
    <vt:vector size="13" baseType="lpstr">
      <vt:lpstr>Финансирование</vt:lpstr>
      <vt:lpstr>Показатели, критерии</vt:lpstr>
      <vt:lpstr>План реализации</vt:lpstr>
      <vt:lpstr>'План реализации'!_edn1</vt:lpstr>
      <vt:lpstr>'План реализации'!_edn3</vt:lpstr>
      <vt:lpstr>'План реализации'!_ednref1</vt:lpstr>
      <vt:lpstr>'План реализации'!_ednref2</vt:lpstr>
      <vt:lpstr>'План реализации'!_ednref3</vt:lpstr>
      <vt:lpstr>'Показатели, критерии'!Заголовки_для_печати</vt:lpstr>
      <vt:lpstr>Финансирование!Заголовки_для_печати</vt:lpstr>
      <vt:lpstr>'План реализации'!Область_печати</vt:lpstr>
      <vt:lpstr>'Показатели, критерии'!Область_печати</vt:lpstr>
      <vt:lpstr>Финансирование!Область_печати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medevx</dc:creator>
  <cp:lastModifiedBy>Степанцова Мария Игоревна</cp:lastModifiedBy>
  <cp:lastPrinted>2019-07-22T12:17:26Z</cp:lastPrinted>
  <dcterms:created xsi:type="dcterms:W3CDTF">2010-04-08T05:43:02Z</dcterms:created>
  <dcterms:modified xsi:type="dcterms:W3CDTF">2019-07-22T12:18:01Z</dcterms:modified>
</cp:coreProperties>
</file>